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GIS\2025_7MileLookout\tools\"/>
    </mc:Choice>
  </mc:AlternateContent>
  <xr:revisionPtr revIDLastSave="0" documentId="13_ncr:1_{D24FF37D-B2EF-4107-8AFB-3604BF3221C2}" xr6:coauthVersionLast="47" xr6:coauthVersionMax="47" xr10:uidLastSave="{00000000-0000-0000-0000-000000000000}"/>
  <bookViews>
    <workbookView xWindow="38690" yWindow="6920" windowWidth="35410" windowHeight="15370" xr2:uid="{00000000-000D-0000-FFFF-FFFF00000000}"/>
  </bookViews>
  <sheets>
    <sheet name="GeoOps_File_Namer" sheetId="5" r:id="rId1"/>
    <sheet name="Dropdown_Option_Tables" sheetId="6" r:id="rId2"/>
    <sheet name="Documentation &amp; Instructions" sheetId="2" r:id="rId3"/>
  </sheets>
  <definedNames>
    <definedName name="_11x17">#REF!</definedName>
    <definedName name="land">#REF!</definedName>
    <definedName name="SoftwareTool">#REF!</definedName>
    <definedName name="typ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8" i="5" l="1"/>
  <c r="D66" i="5" l="1"/>
  <c r="D57" i="5"/>
  <c r="D44" i="5"/>
  <c r="D20" i="5"/>
  <c r="D19" i="5"/>
  <c r="D18" i="5"/>
  <c r="D17" i="5"/>
  <c r="D16" i="5"/>
  <c r="D14" i="5"/>
  <c r="D13" i="5"/>
  <c r="D12" i="5"/>
  <c r="D11" i="5"/>
  <c r="D4" i="5"/>
  <c r="B103" i="5" l="1"/>
  <c r="C104" i="5" s="1"/>
  <c r="N22" i="6"/>
  <c r="N21" i="6"/>
  <c r="C107" i="5" l="1"/>
  <c r="C105" i="5"/>
  <c r="C106" i="5"/>
  <c r="D80" i="5" l="1"/>
  <c r="D90" i="5"/>
  <c r="D95" i="5"/>
  <c r="D39" i="5"/>
  <c r="D35" i="5"/>
  <c r="D86" i="5"/>
  <c r="D85" i="5"/>
  <c r="D83" i="5"/>
  <c r="D84" i="5"/>
  <c r="D69" i="5"/>
  <c r="D79" i="5"/>
  <c r="D60" i="5"/>
  <c r="D51" i="5"/>
  <c r="D43" i="5"/>
  <c r="D15" i="5"/>
</calcChain>
</file>

<file path=xl/sharedStrings.xml><?xml version="1.0" encoding="utf-8"?>
<sst xmlns="http://schemas.openxmlformats.org/spreadsheetml/2006/main" count="354" uniqueCount="297">
  <si>
    <t>Data Preparation</t>
  </si>
  <si>
    <t>Instructions:</t>
  </si>
  <si>
    <t xml:space="preserve">Year:   </t>
  </si>
  <si>
    <t>Current Date &amp; Time</t>
  </si>
  <si>
    <t xml:space="preserve">Incident Name:   </t>
  </si>
  <si>
    <t xml:space="preserve">Unit ID:   </t>
  </si>
  <si>
    <t>3) Choose the appropriate variables for the data or map products in the C column</t>
  </si>
  <si>
    <t xml:space="preserve">Local Incident Number:   </t>
  </si>
  <si>
    <t>IRWIN ID</t>
  </si>
  <si>
    <t>4) Press "F9" if needed to refresh the time fields</t>
  </si>
  <si>
    <t xml:space="preserve">Software Version:   </t>
  </si>
  <si>
    <t>5) Copy the file names from column D as needed</t>
  </si>
  <si>
    <t xml:space="preserve">First Initial, Last Name:   </t>
  </si>
  <si>
    <t>Tips: The tables that populate the dropdown menus are on the Dropdown_Option_Tables tab and contain extra spaces to add custom options</t>
  </si>
  <si>
    <t>Annotation GDB</t>
  </si>
  <si>
    <r>
      <t>The worksheet is locked to prevent accidental changes to formulas and tables. To edit locked portions of the sheet, the password to unprotect it is "</t>
    </r>
    <r>
      <rPr>
        <b/>
        <sz val="11"/>
        <color rgb="FF000000"/>
        <rFont val="Calibri"/>
        <family val="2"/>
      </rPr>
      <t>wildfire</t>
    </r>
    <r>
      <rPr>
        <sz val="11"/>
        <color rgb="FF000000"/>
        <rFont val="Calibri"/>
        <family val="2"/>
      </rPr>
      <t>"</t>
    </r>
  </si>
  <si>
    <t>Progression GDB</t>
  </si>
  <si>
    <t>Edit Project</t>
  </si>
  <si>
    <t>Edit Layer File</t>
  </si>
  <si>
    <t>Web Maps and Apps</t>
  </si>
  <si>
    <t>Operations Map</t>
  </si>
  <si>
    <t>Hosted Data Services</t>
  </si>
  <si>
    <t>PhotoPoints</t>
  </si>
  <si>
    <t>Survey123 Surveys (Service)</t>
  </si>
  <si>
    <t>Weather Observations</t>
  </si>
  <si>
    <t>Survey123 Surveys (Survey)</t>
  </si>
  <si>
    <t>Rename after creation</t>
  </si>
  <si>
    <t>Edit Incident Data</t>
  </si>
  <si>
    <t>Field Data Collectors</t>
  </si>
  <si>
    <t xml:space="preserve">Incident Data Type   </t>
  </si>
  <si>
    <t>dzr</t>
  </si>
  <si>
    <t xml:space="preserve">File Type   </t>
  </si>
  <si>
    <t>feat_class</t>
  </si>
  <si>
    <t>Tereshkova</t>
  </si>
  <si>
    <t>Incident Data Files</t>
  </si>
  <si>
    <t>Earhart</t>
  </si>
  <si>
    <t xml:space="preserve">GPS Feature Type   </t>
  </si>
  <si>
    <t>Lewis</t>
  </si>
  <si>
    <t>Clark</t>
  </si>
  <si>
    <t xml:space="preserve">Data Source   </t>
  </si>
  <si>
    <t>sitl</t>
  </si>
  <si>
    <t>Pfeiffer</t>
  </si>
  <si>
    <t>GPS Data Files</t>
  </si>
  <si>
    <t xml:space="preserve">Infrared Feature   </t>
  </si>
  <si>
    <t>.gpx</t>
  </si>
  <si>
    <t>IR Data Products</t>
  </si>
  <si>
    <t>Update Master Incident GDB</t>
  </si>
  <si>
    <t>Offline Copy (Mobile GDB) Backup</t>
  </si>
  <si>
    <t>Master Incident GDB</t>
  </si>
  <si>
    <t>Create Incident Maps and Digital Products</t>
  </si>
  <si>
    <t xml:space="preserve">IR Map type   </t>
  </si>
  <si>
    <t>ir_ortho</t>
  </si>
  <si>
    <t xml:space="preserve">IR Map Size   </t>
  </si>
  <si>
    <t>11x17</t>
  </si>
  <si>
    <t xml:space="preserve">IR Map Orientation   </t>
  </si>
  <si>
    <t>port</t>
  </si>
  <si>
    <t>IR Map Products</t>
  </si>
  <si>
    <t xml:space="preserve">Product Type   </t>
  </si>
  <si>
    <t>brief</t>
  </si>
  <si>
    <t xml:space="preserve">Page Size   </t>
  </si>
  <si>
    <t>arch_e</t>
  </si>
  <si>
    <t xml:space="preserve">Page Orientation   </t>
  </si>
  <si>
    <t>land</t>
  </si>
  <si>
    <t xml:space="preserve">Include Software Version   </t>
  </si>
  <si>
    <t>yes</t>
  </si>
  <si>
    <t>(1) Master Projects</t>
  </si>
  <si>
    <t xml:space="preserve">Date of Operational period   </t>
  </si>
  <si>
    <t>0127</t>
  </si>
  <si>
    <t xml:space="preserve">Operational Period   </t>
  </si>
  <si>
    <t>day</t>
  </si>
  <si>
    <t>(1) Map Products</t>
  </si>
  <si>
    <t>pio</t>
  </si>
  <si>
    <t>no</t>
  </si>
  <si>
    <t>(2) Master Projects</t>
  </si>
  <si>
    <t>(2) Map Products</t>
  </si>
  <si>
    <t xml:space="preserve">Multi Page Number   </t>
  </si>
  <si>
    <t>index</t>
  </si>
  <si>
    <t xml:space="preserve">Grid Index Scale   </t>
  </si>
  <si>
    <t>24k</t>
  </si>
  <si>
    <t>Multipage Grid Index</t>
  </si>
  <si>
    <t>Multipage Map Products</t>
  </si>
  <si>
    <t>Backup and Sharing</t>
  </si>
  <si>
    <t>Progression GDB Backup</t>
  </si>
  <si>
    <t>Annotation GDB Backup</t>
  </si>
  <si>
    <t>(1) Master Project Backups</t>
  </si>
  <si>
    <t>(2) Master Project Backups</t>
  </si>
  <si>
    <t>Other Supporting Documents</t>
  </si>
  <si>
    <t xml:space="preserve">Document Contents   </t>
  </si>
  <si>
    <t>ownership</t>
  </si>
  <si>
    <t>.xls</t>
  </si>
  <si>
    <t>Supporting Document</t>
  </si>
  <si>
    <t>Time</t>
  </si>
  <si>
    <t>Day</t>
  </si>
  <si>
    <t>Month</t>
  </si>
  <si>
    <t>Year</t>
  </si>
  <si>
    <t>Dropdown Option Tables</t>
  </si>
  <si>
    <t>Software Tool</t>
  </si>
  <si>
    <t>Incident Data Type</t>
  </si>
  <si>
    <t>GPS Type</t>
  </si>
  <si>
    <t>Product Types</t>
  </si>
  <si>
    <t>Multi Page Type</t>
  </si>
  <si>
    <t>Page Size</t>
  </si>
  <si>
    <t xml:space="preserve">Perimeter   </t>
  </si>
  <si>
    <t>perim</t>
  </si>
  <si>
    <t>GPS_pnt</t>
  </si>
  <si>
    <t>Air Operations Map</t>
  </si>
  <si>
    <t>airops</t>
  </si>
  <si>
    <t>all</t>
  </si>
  <si>
    <t>Letter - 8 1/2 X 11</t>
  </si>
  <si>
    <t>8x11</t>
  </si>
  <si>
    <t xml:space="preserve">Dozer Line   </t>
  </si>
  <si>
    <t>GPS_lin</t>
  </si>
  <si>
    <t>Areas of Special Concern Map</t>
  </si>
  <si>
    <t>areasc</t>
  </si>
  <si>
    <t>Tabloid - 11 X 17</t>
  </si>
  <si>
    <t>Progression Perimeters  (combined)</t>
  </si>
  <si>
    <t>prog</t>
  </si>
  <si>
    <t>GPS_pol</t>
  </si>
  <si>
    <t>Briefing Map</t>
  </si>
  <si>
    <t>ANSI C - 17 X 22</t>
  </si>
  <si>
    <t>ansi_c</t>
  </si>
  <si>
    <t xml:space="preserve">Point of Origin   </t>
  </si>
  <si>
    <t>origin</t>
  </si>
  <si>
    <t>Damage Assessment Map</t>
  </si>
  <si>
    <t>dam</t>
  </si>
  <si>
    <t>ANSI D - 22 X 34</t>
  </si>
  <si>
    <t>ansi_d</t>
  </si>
  <si>
    <t>ArcPro_3_2</t>
  </si>
  <si>
    <t>Facilities Map</t>
  </si>
  <si>
    <t>facil</t>
  </si>
  <si>
    <t>ANSI E - 34 X 44</t>
  </si>
  <si>
    <t>ansi_e</t>
  </si>
  <si>
    <t>Data Source</t>
  </si>
  <si>
    <t>Fire Perimeter History Map</t>
  </si>
  <si>
    <t>fhist</t>
  </si>
  <si>
    <t>ARCH C - 18 X 24</t>
  </si>
  <si>
    <t>arch_c</t>
  </si>
  <si>
    <t>ir</t>
  </si>
  <si>
    <t>Fuels Map</t>
  </si>
  <si>
    <t>fuels</t>
  </si>
  <si>
    <t>ARCH D - 24 X 36</t>
  </si>
  <si>
    <t>arch_d</t>
  </si>
  <si>
    <t>fobs</t>
  </si>
  <si>
    <t>Incident Action Plan Map</t>
  </si>
  <si>
    <t>iap</t>
  </si>
  <si>
    <t>ARCH E - 36 X 48</t>
  </si>
  <si>
    <t>Infrared Information Map</t>
  </si>
  <si>
    <t>Super B - 13 X 19</t>
  </si>
  <si>
    <t>13x19</t>
  </si>
  <si>
    <t xml:space="preserve">Damage caused by incident or suppression efforts   </t>
  </si>
  <si>
    <t>damage</t>
  </si>
  <si>
    <t>divs</t>
  </si>
  <si>
    <t>Infrared Interpretation Ortho Imagery base</t>
  </si>
  <si>
    <t xml:space="preserve">Incident Command Post   </t>
  </si>
  <si>
    <t>icp</t>
  </si>
  <si>
    <t>giss</t>
  </si>
  <si>
    <t>Infrared Interpretation Topo Map base (DRG)</t>
  </si>
  <si>
    <t>ir_topo</t>
  </si>
  <si>
    <t>ops</t>
  </si>
  <si>
    <t>Page Orientation</t>
  </si>
  <si>
    <t>ics_pnt</t>
  </si>
  <si>
    <t>Ownership Map</t>
  </si>
  <si>
    <t>owner</t>
  </si>
  <si>
    <t>Progression Map</t>
  </si>
  <si>
    <t>Pilot Map</t>
  </si>
  <si>
    <t>pilot</t>
  </si>
  <si>
    <t xml:space="preserve">Management Action Point   </t>
  </si>
  <si>
    <t>MAP</t>
  </si>
  <si>
    <t>Public Information</t>
  </si>
  <si>
    <t>Date of Operational Period</t>
  </si>
  <si>
    <t xml:space="preserve">Handline   </t>
  </si>
  <si>
    <t>hand</t>
  </si>
  <si>
    <t>repair</t>
  </si>
  <si>
    <t>Temporary Flight Restrictions</t>
  </si>
  <si>
    <t>tfr</t>
  </si>
  <si>
    <t>Situation Unit Map</t>
  </si>
  <si>
    <t>sit</t>
  </si>
  <si>
    <t>Strategic Operations</t>
  </si>
  <si>
    <t>stratops</t>
  </si>
  <si>
    <t>Structural Protection Map</t>
  </si>
  <si>
    <t>struct</t>
  </si>
  <si>
    <t>Operational Period</t>
  </si>
  <si>
    <t>File Type</t>
  </si>
  <si>
    <t>Transportation Map</t>
  </si>
  <si>
    <t>trans</t>
  </si>
  <si>
    <t>Infrared Type</t>
  </si>
  <si>
    <t>Vegetation Map</t>
  </si>
  <si>
    <t>veg</t>
  </si>
  <si>
    <t>night</t>
  </si>
  <si>
    <t>.shp</t>
  </si>
  <si>
    <t>Wildfire Situation Analysis Map</t>
  </si>
  <si>
    <t>wfsa</t>
  </si>
  <si>
    <t>Wildland Fire Implementation Plan</t>
  </si>
  <si>
    <t>wfip</t>
  </si>
  <si>
    <t>.kml</t>
  </si>
  <si>
    <t>Wildland Fire Decision Support System Map</t>
  </si>
  <si>
    <t>wfdss</t>
  </si>
  <si>
    <t>Scale</t>
  </si>
  <si>
    <t>.kmz</t>
  </si>
  <si>
    <t>.txt</t>
  </si>
  <si>
    <t>100k</t>
  </si>
  <si>
    <t>.csv</t>
  </si>
  <si>
    <t>.gdb</t>
  </si>
  <si>
    <t>Yes/No</t>
  </si>
  <si>
    <t>Geospatial Operations</t>
  </si>
  <si>
    <t>More information on the GeoOps Standards may be found on the NWCG website: https://www.nwcg.gov/publications/pms936</t>
  </si>
  <si>
    <t>This tool is designed to be a tool to help GIS Specialists (GISS) and Infrared Interpreters (IRIN) create standard file name text following NWCG GeoOps standards.</t>
  </si>
  <si>
    <t>One method of work is to fill out the appropriate fields and copy the resulting answers found under the headings in the "D" column into the ArcGIS dialog box to name the output files.  Since the date and time are automatically updated in the spreadsheet the values will match the naming standard. An alternate use would be to use the resulting answers as a guide in entering the appropriate values.</t>
  </si>
  <si>
    <t>Standard Folder Structure:</t>
  </si>
  <si>
    <t>year_{incident_name}</t>
  </si>
  <si>
    <t>base_data</t>
  </si>
  <si>
    <t>basemaps</t>
  </si>
  <si>
    <t>elevation</t>
  </si>
  <si>
    <t>logos</t>
  </si>
  <si>
    <t>orthoimagery</t>
  </si>
  <si>
    <t>vector</t>
  </si>
  <si>
    <t>documents</t>
  </si>
  <si>
    <t>incident_data</t>
  </si>
  <si>
    <t>[subject_directory]</t>
  </si>
  <si>
    <t>backups</t>
  </si>
  <si>
    <t>edit</t>
  </si>
  <si>
    <t>exports</t>
  </si>
  <si>
    <t>final</t>
  </si>
  <si>
    <t>gps</t>
  </si>
  <si>
    <t>layer_files</t>
  </si>
  <si>
    <t>modified_base_data</t>
  </si>
  <si>
    <t>products</t>
  </si>
  <si>
    <t>{yyyymmdd}   (date folders)</t>
  </si>
  <si>
    <t>projects</t>
  </si>
  <si>
    <t>tools</t>
  </si>
  <si>
    <t>Event_Layer_Files</t>
  </si>
  <si>
    <t>Layout_Templates</t>
  </si>
  <si>
    <t>VTPK Basemap Export</t>
  </si>
  <si>
    <t>ArcPro_3_3</t>
  </si>
  <si>
    <t>Suppression Repair</t>
  </si>
  <si>
    <t>Incident Data Exports</t>
  </si>
  <si>
    <t xml:space="preserve">Zone:   </t>
  </si>
  <si>
    <t>.mmpk</t>
  </si>
  <si>
    <t>.vtpk</t>
  </si>
  <si>
    <t>.tpk</t>
  </si>
  <si>
    <t>Feature Type</t>
  </si>
  <si>
    <t>lin</t>
  </si>
  <si>
    <t>pol</t>
  </si>
  <si>
    <t>pnt</t>
  </si>
  <si>
    <t>Operations Edit Map</t>
  </si>
  <si>
    <t>Fawcett</t>
  </si>
  <si>
    <t xml:space="preserve">Data Collector Name   </t>
  </si>
  <si>
    <t>2) Enter the names of field data collectors in the table at F22 named Field Data Collectors to populate the dropdown list for GPS Data Files)</t>
  </si>
  <si>
    <t>restricted</t>
  </si>
  <si>
    <t>Sensitive or CUI data</t>
  </si>
  <si>
    <t>incident documents</t>
  </si>
  <si>
    <t>Jan 1, 2024</t>
  </si>
  <si>
    <t>Version 2024.1</t>
  </si>
  <si>
    <t>1) Enter the appropriate information in rows 3-9 of column C. Only populate the Zone element if the incident is zoned.</t>
  </si>
  <si>
    <t xml:space="preserve">(Optional) Data Type   </t>
  </si>
  <si>
    <r>
      <t xml:space="preserve">Time Created or Collected </t>
    </r>
    <r>
      <rPr>
        <i/>
        <sz val="11"/>
        <color rgb="FF000000"/>
        <rFont val="Calibri"/>
        <family val="2"/>
      </rPr>
      <t xml:space="preserve">(hhmm) </t>
    </r>
  </si>
  <si>
    <t xml:space="preserve">  To use the current DateTime as the Date Created or Collected, leave these fields empty</t>
  </si>
  <si>
    <r>
      <t xml:space="preserve">Date Created or Collected </t>
    </r>
    <r>
      <rPr>
        <i/>
        <sz val="11"/>
        <color rgb="FF000000"/>
        <rFont val="Calibri"/>
        <family val="2"/>
      </rPr>
      <t>(yyyymmdd)</t>
    </r>
  </si>
  <si>
    <t>.jpg</t>
  </si>
  <si>
    <t>.png</t>
  </si>
  <si>
    <t>.pdf</t>
  </si>
  <si>
    <t>multi</t>
  </si>
  <si>
    <t>ics_breaks</t>
  </si>
  <si>
    <t>ics_lin</t>
  </si>
  <si>
    <t>Enter any additional types needed here.</t>
  </si>
  <si>
    <t xml:space="preserve">Incident line features </t>
  </si>
  <si>
    <t>Incident point features</t>
  </si>
  <si>
    <t xml:space="preserve">Incident division/branch breaks </t>
  </si>
  <si>
    <t>Description</t>
  </si>
  <si>
    <t>type</t>
  </si>
  <si>
    <t>Situation Updates (e.g. Markup Maps)</t>
  </si>
  <si>
    <t>sit_updt</t>
  </si>
  <si>
    <t>IsolatedHeat</t>
  </si>
  <si>
    <t>HeatPerimeter</t>
  </si>
  <si>
    <t>IntenseHeat</t>
  </si>
  <si>
    <t>ScatteredHeat</t>
  </si>
  <si>
    <t>Possible IR Heat Source (Point)</t>
  </si>
  <si>
    <t>IR Isolated Heat Source (Point)</t>
  </si>
  <si>
    <t>IR Heat Perimeter (Polygon)</t>
  </si>
  <si>
    <t>IR Intense Heat (Polygon)</t>
  </si>
  <si>
    <t>IR Scattered Heat (Polygon)</t>
  </si>
  <si>
    <t>PossibleHeat</t>
  </si>
  <si>
    <t>Other Incident Data GDB</t>
  </si>
  <si>
    <t>0119</t>
  </si>
  <si>
    <t>Local Projected Coordinate System</t>
  </si>
  <si>
    <t>ArcPro_3_4</t>
  </si>
  <si>
    <t>ArcPro_3_5</t>
  </si>
  <si>
    <t>Ownership</t>
  </si>
  <si>
    <t>7MileLookout</t>
  </si>
  <si>
    <t>AKTAS</t>
  </si>
  <si>
    <t>513222</t>
  </si>
  <si>
    <t>jmartens</t>
  </si>
  <si>
    <t>NAD 1983 UTM Zone 7N</t>
  </si>
  <si>
    <t>{8CF29542-3408-4B54-B79C-507CA4997E01}</t>
  </si>
  <si>
    <t>20250620</t>
  </si>
  <si>
    <t>0027</t>
  </si>
  <si>
    <t>0624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</si>
</sst>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m\ d\,\ yyyy\ h:mm"/>
    <numFmt numFmtId="165" formatCode="mm"/>
    <numFmt numFmtId="166" formatCode="yyyymmdd_hhmm"/>
  </numFmts>
  <fonts count="10" x14ac:knownFonts="1">
    <font>
      <sz val="11"/>
      <color rgb="FF000000"/>
      <name val="Calibri"/>
    </font>
    <font>
      <b/>
      <sz val="11"/>
      <color rgb="FF000000"/>
      <name val="Calibri"/>
      <family val="2"/>
    </font>
    <font>
      <sz val="11"/>
      <color rgb="FF000000"/>
      <name val="Calibri"/>
      <family val="2"/>
    </font>
    <font>
      <b/>
      <sz val="14"/>
      <color rgb="FF000000"/>
      <name val="Calibri"/>
      <family val="2"/>
    </font>
    <font>
      <b/>
      <sz val="11"/>
      <color rgb="FFFF0000"/>
      <name val="Calibri"/>
      <family val="2"/>
    </font>
    <font>
      <i/>
      <sz val="11"/>
      <color rgb="FF000000"/>
      <name val="Calibri"/>
      <family val="2"/>
    </font>
    <font>
      <b/>
      <i/>
      <sz val="11"/>
      <color rgb="FF000000"/>
      <name val="Calibri"/>
      <family val="2"/>
    </font>
    <font>
      <sz val="11"/>
      <color rgb="FFC00000"/>
      <name val="Calibri"/>
      <family val="2"/>
    </font>
    <font>
      <i/>
      <sz val="11"/>
      <name val="Calibri"/>
      <family val="2"/>
    </font>
    <font>
      <i/>
      <sz val="11"/>
      <color rgb="FFFF0000"/>
      <name val="Calibri"/>
      <family val="2"/>
    </font>
  </fonts>
  <fills count="28">
    <fill>
      <patternFill patternType="none"/>
    </fill>
    <fill>
      <patternFill patternType="gray125"/>
    </fill>
    <fill>
      <patternFill patternType="solid">
        <fgColor rgb="FFE5B8B7"/>
        <bgColor rgb="FFE5B8B7"/>
      </patternFill>
    </fill>
    <fill>
      <patternFill patternType="solid">
        <fgColor rgb="FFBFBFBF"/>
        <bgColor rgb="FFBFBFBF"/>
      </patternFill>
    </fill>
    <fill>
      <patternFill patternType="solid">
        <fgColor theme="0" tint="-0.249977111117893"/>
        <bgColor indexed="64"/>
      </patternFill>
    </fill>
    <fill>
      <patternFill patternType="solid">
        <fgColor rgb="FFE5B8B7"/>
        <bgColor indexed="64"/>
      </patternFill>
    </fill>
    <fill>
      <patternFill patternType="solid">
        <fgColor theme="0"/>
        <bgColor rgb="FFE5B8B7"/>
      </patternFill>
    </fill>
    <fill>
      <patternFill patternType="solid">
        <fgColor theme="0"/>
        <bgColor indexed="64"/>
      </patternFill>
    </fill>
    <fill>
      <patternFill patternType="solid">
        <fgColor rgb="FFC2D69B"/>
        <bgColor indexed="64"/>
      </patternFill>
    </fill>
    <fill>
      <patternFill patternType="solid">
        <fgColor rgb="FFCCC0D9"/>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7" tint="0.79998168889431442"/>
        <bgColor rgb="FFC2D69B"/>
      </patternFill>
    </fill>
    <fill>
      <patternFill patternType="solid">
        <fgColor theme="7" tint="0.79998168889431442"/>
        <bgColor rgb="FFFBD4B4"/>
      </patternFill>
    </fill>
    <fill>
      <patternFill patternType="solid">
        <fgColor theme="4" tint="0.59999389629810485"/>
        <bgColor indexed="64"/>
      </patternFill>
    </fill>
    <fill>
      <patternFill patternType="solid">
        <fgColor theme="4" tint="0.59999389629810485"/>
        <bgColor rgb="FFC2D69B"/>
      </patternFill>
    </fill>
    <fill>
      <patternFill patternType="solid">
        <fgColor theme="7" tint="0.79998168889431442"/>
        <bgColor rgb="FFCCC0D9"/>
      </patternFill>
    </fill>
    <fill>
      <patternFill patternType="solid">
        <fgColor theme="7" tint="0.79998168889431442"/>
        <bgColor rgb="FFDAEEF3"/>
      </patternFill>
    </fill>
    <fill>
      <patternFill patternType="solid">
        <fgColor rgb="FFC2D69B"/>
        <bgColor rgb="FFDAEEF3"/>
      </patternFill>
    </fill>
    <fill>
      <patternFill patternType="solid">
        <fgColor theme="0" tint="-0.14999847407452621"/>
        <bgColor indexed="64"/>
      </patternFill>
    </fill>
    <fill>
      <patternFill patternType="solid">
        <fgColor theme="0" tint="-0.14999847407452621"/>
        <bgColor rgb="FFBFBFBF"/>
      </patternFill>
    </fill>
    <fill>
      <patternFill patternType="solid">
        <fgColor theme="0" tint="-4.9989318521683403E-2"/>
        <bgColor indexed="64"/>
      </patternFill>
    </fill>
    <fill>
      <patternFill patternType="solid">
        <fgColor rgb="FFF9EDED"/>
        <bgColor indexed="64"/>
      </patternFill>
    </fill>
    <fill>
      <patternFill patternType="solid">
        <fgColor rgb="FFF1F7ED"/>
        <bgColor indexed="64"/>
      </patternFill>
    </fill>
    <fill>
      <patternFill patternType="solid">
        <fgColor rgb="FFFFFAEB"/>
        <bgColor indexed="64"/>
      </patternFill>
    </fill>
    <fill>
      <patternFill patternType="solid">
        <fgColor rgb="FFCCC0D9"/>
        <bgColor rgb="FFE5B8B7"/>
      </patternFill>
    </fill>
    <fill>
      <patternFill patternType="solid">
        <fgColor theme="4" tint="0.79998168889431442"/>
        <bgColor indexed="64"/>
      </patternFill>
    </fill>
    <fill>
      <patternFill patternType="solid">
        <fgColor theme="9" tint="0.79998168889431442"/>
        <bgColor indexed="64"/>
      </patternFill>
    </fill>
  </fills>
  <borders count="45">
    <border>
      <left/>
      <right/>
      <top/>
      <bottom/>
      <diagonal/>
    </border>
    <border>
      <left/>
      <right/>
      <top/>
      <bottom style="thin">
        <color rgb="FF000000"/>
      </bottom>
      <diagonal/>
    </border>
    <border>
      <left/>
      <right style="thin">
        <color rgb="FF000000"/>
      </right>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bottom style="thin">
        <color indexed="64"/>
      </bottom>
      <diagonal/>
    </border>
    <border>
      <left style="thin">
        <color auto="1"/>
      </left>
      <right/>
      <top/>
      <bottom style="thin">
        <color auto="1"/>
      </bottom>
      <diagonal/>
    </border>
    <border>
      <left style="medium">
        <color indexed="64"/>
      </left>
      <right style="medium">
        <color indexed="64"/>
      </right>
      <top style="thin">
        <color theme="0" tint="-0.34998626667073579"/>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thin">
        <color indexed="64"/>
      </right>
      <top style="thin">
        <color rgb="FF000000"/>
      </top>
      <bottom/>
      <diagonal/>
    </border>
    <border>
      <left/>
      <right style="thin">
        <color auto="1"/>
      </right>
      <top/>
      <bottom/>
      <diagonal/>
    </border>
    <border>
      <left style="thin">
        <color rgb="FF000000"/>
      </left>
      <right/>
      <top/>
      <bottom style="thin">
        <color indexed="64"/>
      </bottom>
      <diagonal/>
    </border>
  </borders>
  <cellStyleXfs count="2">
    <xf numFmtId="0" fontId="0" fillId="0" borderId="0"/>
    <xf numFmtId="0" fontId="2" fillId="0" borderId="0"/>
  </cellStyleXfs>
  <cellXfs count="187">
    <xf numFmtId="0" fontId="0" fillId="0" borderId="0" xfId="0"/>
    <xf numFmtId="0" fontId="0" fillId="0" borderId="0" xfId="0" applyAlignment="1">
      <alignment vertical="top" wrapText="1"/>
    </xf>
    <xf numFmtId="0" fontId="1" fillId="0" borderId="0" xfId="0" applyFont="1" applyAlignment="1">
      <alignment horizontal="right"/>
    </xf>
    <xf numFmtId="0" fontId="0" fillId="0" borderId="0" xfId="0" applyAlignment="1">
      <alignment horizontal="right"/>
    </xf>
    <xf numFmtId="0" fontId="2" fillId="0" borderId="0" xfId="0" applyFont="1" applyAlignment="1">
      <alignment vertical="top" wrapText="1"/>
    </xf>
    <xf numFmtId="49" fontId="2" fillId="0" borderId="0" xfId="0" applyNumberFormat="1" applyFont="1"/>
    <xf numFmtId="0" fontId="2" fillId="0" borderId="0" xfId="0" applyFont="1"/>
    <xf numFmtId="0" fontId="2" fillId="5" borderId="16" xfId="0" applyFont="1" applyFill="1" applyBorder="1" applyProtection="1">
      <protection locked="0"/>
    </xf>
    <xf numFmtId="0" fontId="4" fillId="0" borderId="0" xfId="0" applyFont="1"/>
    <xf numFmtId="0" fontId="7" fillId="0" borderId="29" xfId="0" applyFont="1" applyBorder="1" applyAlignment="1" applyProtection="1">
      <alignment horizontal="center"/>
      <protection locked="0"/>
    </xf>
    <xf numFmtId="0" fontId="7" fillId="0" borderId="22" xfId="0" applyFont="1" applyBorder="1" applyAlignment="1" applyProtection="1">
      <alignment horizontal="center"/>
      <protection locked="0"/>
    </xf>
    <xf numFmtId="0" fontId="7" fillId="0" borderId="27" xfId="0" applyFont="1" applyBorder="1" applyAlignment="1" applyProtection="1">
      <alignment horizontal="center"/>
      <protection locked="0"/>
    </xf>
    <xf numFmtId="0" fontId="2" fillId="11" borderId="12" xfId="0" applyFont="1" applyFill="1" applyBorder="1" applyProtection="1">
      <protection locked="0"/>
    </xf>
    <xf numFmtId="0" fontId="0" fillId="17" borderId="21" xfId="0" applyFill="1" applyBorder="1" applyAlignment="1" applyProtection="1">
      <alignment horizontal="left"/>
      <protection locked="0"/>
    </xf>
    <xf numFmtId="0" fontId="0" fillId="18" borderId="16" xfId="0" applyFill="1" applyBorder="1" applyProtection="1">
      <protection locked="0"/>
    </xf>
    <xf numFmtId="0" fontId="0" fillId="18" borderId="24" xfId="0" applyFill="1" applyBorder="1" applyProtection="1">
      <protection locked="0"/>
    </xf>
    <xf numFmtId="0" fontId="0" fillId="8" borderId="24" xfId="0" applyFill="1" applyBorder="1" applyProtection="1">
      <protection locked="0"/>
    </xf>
    <xf numFmtId="0" fontId="0" fillId="8" borderId="14" xfId="0" applyFill="1" applyBorder="1" applyProtection="1">
      <protection locked="0"/>
    </xf>
    <xf numFmtId="0" fontId="0" fillId="8" borderId="15" xfId="0" applyFill="1" applyBorder="1" applyProtection="1">
      <protection locked="0"/>
    </xf>
    <xf numFmtId="0" fontId="2" fillId="0" borderId="0" xfId="0" applyFont="1" applyAlignment="1">
      <alignment vertical="center" wrapText="1"/>
    </xf>
    <xf numFmtId="0" fontId="2" fillId="2" borderId="1" xfId="1" applyFill="1" applyBorder="1" applyAlignment="1">
      <alignment horizontal="right"/>
    </xf>
    <xf numFmtId="0" fontId="2" fillId="2" borderId="0" xfId="1" applyFill="1"/>
    <xf numFmtId="0" fontId="2" fillId="2" borderId="2" xfId="1" applyFill="1" applyBorder="1"/>
    <xf numFmtId="0" fontId="2" fillId="2" borderId="1" xfId="1" applyFill="1" applyBorder="1"/>
    <xf numFmtId="0" fontId="2" fillId="2" borderId="3" xfId="1" applyFill="1" applyBorder="1"/>
    <xf numFmtId="0" fontId="2" fillId="2" borderId="4" xfId="1" applyFill="1" applyBorder="1"/>
    <xf numFmtId="0" fontId="2" fillId="2" borderId="22" xfId="1" applyFill="1" applyBorder="1"/>
    <xf numFmtId="0" fontId="2" fillId="2" borderId="35" xfId="1" applyFill="1" applyBorder="1"/>
    <xf numFmtId="0" fontId="7" fillId="23" borderId="16" xfId="0" applyFont="1" applyFill="1" applyBorder="1" applyProtection="1">
      <protection locked="0"/>
    </xf>
    <xf numFmtId="0" fontId="7" fillId="23" borderId="24" xfId="0" applyFont="1" applyFill="1" applyBorder="1" applyProtection="1">
      <protection locked="0"/>
    </xf>
    <xf numFmtId="0" fontId="7" fillId="0" borderId="20" xfId="0" applyFont="1" applyBorder="1" applyAlignment="1" applyProtection="1">
      <alignment horizontal="center"/>
      <protection locked="0"/>
    </xf>
    <xf numFmtId="0" fontId="7" fillId="0" borderId="23" xfId="0" applyFont="1" applyBorder="1" applyAlignment="1" applyProtection="1">
      <alignment horizontal="center"/>
      <protection locked="0"/>
    </xf>
    <xf numFmtId="49" fontId="7" fillId="0" borderId="23" xfId="0" applyNumberFormat="1" applyFont="1" applyBorder="1" applyAlignment="1" applyProtection="1">
      <alignment horizontal="center"/>
      <protection locked="0"/>
    </xf>
    <xf numFmtId="0" fontId="7" fillId="0" borderId="21" xfId="0" applyFont="1" applyBorder="1" applyAlignment="1" applyProtection="1">
      <alignment horizontal="center"/>
      <protection locked="0"/>
    </xf>
    <xf numFmtId="0" fontId="7" fillId="6" borderId="27" xfId="0" applyFont="1" applyFill="1" applyBorder="1" applyAlignment="1" applyProtection="1">
      <alignment horizontal="center"/>
      <protection locked="0"/>
    </xf>
    <xf numFmtId="0" fontId="7" fillId="0" borderId="6" xfId="0" applyFont="1" applyBorder="1" applyAlignment="1" applyProtection="1">
      <alignment horizontal="center"/>
      <protection locked="0"/>
    </xf>
    <xf numFmtId="0" fontId="7" fillId="0" borderId="33" xfId="0" applyFont="1" applyBorder="1" applyAlignment="1" applyProtection="1">
      <alignment horizontal="center"/>
      <protection locked="0"/>
    </xf>
    <xf numFmtId="0" fontId="0" fillId="23" borderId="16" xfId="0" applyFill="1" applyBorder="1" applyProtection="1">
      <protection locked="0"/>
    </xf>
    <xf numFmtId="0" fontId="6" fillId="5" borderId="0" xfId="0" applyFont="1" applyFill="1"/>
    <xf numFmtId="0" fontId="0" fillId="5" borderId="0" xfId="0" applyFill="1"/>
    <xf numFmtId="0" fontId="3" fillId="0" borderId="0" xfId="0" applyFont="1" applyAlignment="1">
      <alignment vertical="top"/>
    </xf>
    <xf numFmtId="0" fontId="2" fillId="22" borderId="26" xfId="0" applyFont="1" applyFill="1" applyBorder="1" applyAlignment="1">
      <alignment horizontal="right"/>
    </xf>
    <xf numFmtId="0" fontId="1" fillId="19" borderId="20" xfId="0" applyFont="1" applyFill="1" applyBorder="1" applyAlignment="1">
      <alignment horizontal="center"/>
    </xf>
    <xf numFmtId="0" fontId="2" fillId="0" borderId="0" xfId="0" applyFont="1" applyAlignment="1">
      <alignment vertical="top"/>
    </xf>
    <xf numFmtId="0" fontId="2" fillId="22" borderId="18" xfId="0" applyFont="1" applyFill="1" applyBorder="1" applyAlignment="1">
      <alignment horizontal="right"/>
    </xf>
    <xf numFmtId="164" fontId="5" fillId="21" borderId="36" xfId="0" applyNumberFormat="1" applyFont="1" applyFill="1" applyBorder="1" applyAlignment="1">
      <alignment horizontal="center"/>
    </xf>
    <xf numFmtId="0" fontId="0" fillId="0" borderId="0" xfId="0" applyAlignment="1">
      <alignment vertical="top"/>
    </xf>
    <xf numFmtId="0" fontId="2" fillId="22" borderId="30" xfId="0" applyFont="1" applyFill="1" applyBorder="1" applyAlignment="1">
      <alignment horizontal="right"/>
    </xf>
    <xf numFmtId="0" fontId="2" fillId="22" borderId="19" xfId="0" applyFont="1" applyFill="1" applyBorder="1" applyAlignment="1">
      <alignment horizontal="right"/>
    </xf>
    <xf numFmtId="0" fontId="0" fillId="7" borderId="6" xfId="0" applyFill="1" applyBorder="1" applyAlignment="1">
      <alignment horizontal="left"/>
    </xf>
    <xf numFmtId="0" fontId="0" fillId="0" borderId="6" xfId="0" applyBorder="1"/>
    <xf numFmtId="0" fontId="0" fillId="7" borderId="0" xfId="0" applyFill="1" applyAlignment="1">
      <alignment horizontal="left"/>
    </xf>
    <xf numFmtId="0" fontId="0" fillId="6" borderId="29" xfId="0" applyFill="1" applyBorder="1" applyAlignment="1">
      <alignment horizontal="left"/>
    </xf>
    <xf numFmtId="0" fontId="0" fillId="6" borderId="13" xfId="0" applyFill="1" applyBorder="1" applyAlignment="1">
      <alignment horizontal="left"/>
    </xf>
    <xf numFmtId="0" fontId="0" fillId="6" borderId="22" xfId="0" applyFill="1" applyBorder="1" applyAlignment="1">
      <alignment horizontal="left"/>
    </xf>
    <xf numFmtId="0" fontId="0" fillId="6" borderId="25" xfId="0" applyFill="1" applyBorder="1" applyAlignment="1">
      <alignment horizontal="left"/>
    </xf>
    <xf numFmtId="0" fontId="0" fillId="6" borderId="27" xfId="0" applyFill="1" applyBorder="1" applyAlignment="1">
      <alignment horizontal="left"/>
    </xf>
    <xf numFmtId="0" fontId="0" fillId="6" borderId="12" xfId="0" applyFill="1" applyBorder="1" applyAlignment="1">
      <alignment horizontal="left"/>
    </xf>
    <xf numFmtId="0" fontId="6" fillId="10" borderId="0" xfId="0" applyFont="1" applyFill="1"/>
    <xf numFmtId="0" fontId="2" fillId="23" borderId="26" xfId="0" applyFont="1" applyFill="1" applyBorder="1" applyAlignment="1">
      <alignment horizontal="right"/>
    </xf>
    <xf numFmtId="0" fontId="0" fillId="0" borderId="7" xfId="0" applyBorder="1"/>
    <xf numFmtId="0" fontId="2" fillId="23" borderId="18" xfId="0" applyFont="1" applyFill="1" applyBorder="1" applyAlignment="1">
      <alignment horizontal="right"/>
    </xf>
    <xf numFmtId="0" fontId="0" fillId="0" borderId="9" xfId="0" applyBorder="1"/>
    <xf numFmtId="0" fontId="0" fillId="0" borderId="11" xfId="0" applyBorder="1" applyAlignment="1">
      <alignment horizontal="center"/>
    </xf>
    <xf numFmtId="0" fontId="0" fillId="0" borderId="15" xfId="0" applyBorder="1"/>
    <xf numFmtId="0" fontId="0" fillId="0" borderId="11" xfId="0" applyBorder="1" applyAlignment="1">
      <alignment horizontal="right"/>
    </xf>
    <xf numFmtId="0" fontId="6" fillId="9" borderId="0" xfId="0" applyFont="1" applyFill="1"/>
    <xf numFmtId="0" fontId="6" fillId="11" borderId="0" xfId="0" applyFont="1" applyFill="1"/>
    <xf numFmtId="0" fontId="0" fillId="24" borderId="26" xfId="0" applyFill="1" applyBorder="1" applyAlignment="1">
      <alignment horizontal="right"/>
    </xf>
    <xf numFmtId="0" fontId="0" fillId="24" borderId="18" xfId="0" applyFill="1" applyBorder="1" applyAlignment="1">
      <alignment horizontal="right"/>
    </xf>
    <xf numFmtId="0" fontId="0" fillId="0" borderId="25" xfId="0" applyBorder="1"/>
    <xf numFmtId="0" fontId="0" fillId="0" borderId="12" xfId="0" applyBorder="1"/>
    <xf numFmtId="0" fontId="0" fillId="0" borderId="27" xfId="0" applyBorder="1" applyAlignment="1">
      <alignment horizontal="right"/>
    </xf>
    <xf numFmtId="0" fontId="0" fillId="0" borderId="14" xfId="0" applyBorder="1"/>
    <xf numFmtId="0" fontId="0" fillId="24" borderId="17" xfId="0" applyFill="1" applyBorder="1" applyAlignment="1">
      <alignment horizontal="right"/>
    </xf>
    <xf numFmtId="0" fontId="2" fillId="24" borderId="18" xfId="0" applyFont="1" applyFill="1" applyBorder="1" applyAlignment="1">
      <alignment horizontal="right"/>
    </xf>
    <xf numFmtId="0" fontId="0" fillId="0" borderId="27" xfId="0" applyBorder="1"/>
    <xf numFmtId="0" fontId="0" fillId="0" borderId="31" xfId="0" applyBorder="1"/>
    <xf numFmtId="0" fontId="6" fillId="14" borderId="0" xfId="0" applyFont="1" applyFill="1"/>
    <xf numFmtId="0" fontId="0" fillId="0" borderId="29" xfId="0" applyBorder="1"/>
    <xf numFmtId="0" fontId="0" fillId="0" borderId="13" xfId="0" applyBorder="1"/>
    <xf numFmtId="0" fontId="0" fillId="0" borderId="22" xfId="0" applyBorder="1"/>
    <xf numFmtId="0" fontId="0" fillId="0" borderId="28" xfId="0" applyBorder="1"/>
    <xf numFmtId="0" fontId="6" fillId="19" borderId="0" xfId="0" applyFont="1" applyFill="1" applyAlignment="1">
      <alignment horizontal="left"/>
    </xf>
    <xf numFmtId="0" fontId="2" fillId="21" borderId="5" xfId="0" applyFont="1" applyFill="1" applyBorder="1" applyAlignment="1">
      <alignment horizontal="right"/>
    </xf>
    <xf numFmtId="0" fontId="2" fillId="21" borderId="18" xfId="0" applyFont="1" applyFill="1" applyBorder="1" applyAlignment="1">
      <alignment horizontal="right"/>
    </xf>
    <xf numFmtId="0" fontId="0" fillId="0" borderId="28" xfId="0" applyBorder="1" applyAlignment="1">
      <alignment horizontal="center"/>
    </xf>
    <xf numFmtId="0" fontId="0" fillId="20" borderId="7" xfId="0" applyFill="1" applyBorder="1"/>
    <xf numFmtId="164" fontId="5" fillId="0" borderId="18" xfId="0" applyNumberFormat="1" applyFont="1" applyBorder="1" applyAlignment="1">
      <alignment horizontal="left"/>
    </xf>
    <xf numFmtId="164" fontId="0" fillId="0" borderId="14" xfId="0" applyNumberFormat="1" applyBorder="1" applyAlignment="1">
      <alignment horizontal="left"/>
    </xf>
    <xf numFmtId="164" fontId="0" fillId="0" borderId="18" xfId="0" applyNumberFormat="1" applyBorder="1" applyAlignment="1">
      <alignment horizontal="left"/>
    </xf>
    <xf numFmtId="164" fontId="0" fillId="0" borderId="19" xfId="0" applyNumberFormat="1" applyBorder="1" applyAlignment="1">
      <alignment horizontal="left"/>
    </xf>
    <xf numFmtId="164" fontId="0" fillId="0" borderId="15" xfId="0" applyNumberFormat="1" applyBorder="1" applyAlignment="1">
      <alignment horizontal="left"/>
    </xf>
    <xf numFmtId="0" fontId="0" fillId="3" borderId="13" xfId="0" applyFill="1" applyBorder="1"/>
    <xf numFmtId="0" fontId="0" fillId="3" borderId="7" xfId="0" applyFill="1" applyBorder="1"/>
    <xf numFmtId="0" fontId="2" fillId="5" borderId="16" xfId="0" applyFont="1" applyFill="1" applyBorder="1"/>
    <xf numFmtId="0" fontId="0" fillId="8" borderId="18" xfId="0" applyFill="1" applyBorder="1"/>
    <xf numFmtId="0" fontId="0" fillId="8" borderId="14" xfId="0" applyFill="1" applyBorder="1"/>
    <xf numFmtId="0" fontId="0" fillId="8" borderId="16" xfId="0" applyFill="1" applyBorder="1"/>
    <xf numFmtId="0" fontId="0" fillId="12" borderId="18" xfId="0" applyFill="1" applyBorder="1" applyAlignment="1">
      <alignment horizontal="left"/>
    </xf>
    <xf numFmtId="0" fontId="0" fillId="12" borderId="14" xfId="0" applyFill="1" applyBorder="1" applyAlignment="1">
      <alignment horizontal="left"/>
    </xf>
    <xf numFmtId="0" fontId="0" fillId="17" borderId="16" xfId="0" applyFill="1" applyBorder="1" applyAlignment="1">
      <alignment horizontal="left"/>
    </xf>
    <xf numFmtId="0" fontId="0" fillId="11" borderId="8" xfId="0" applyFill="1" applyBorder="1"/>
    <xf numFmtId="0" fontId="0" fillId="11" borderId="9" xfId="0" applyFill="1" applyBorder="1"/>
    <xf numFmtId="165" fontId="0" fillId="0" borderId="0" xfId="0" applyNumberFormat="1" applyAlignment="1">
      <alignment horizontal="center"/>
    </xf>
    <xf numFmtId="0" fontId="0" fillId="18" borderId="16" xfId="0" applyFill="1" applyBorder="1"/>
    <xf numFmtId="0" fontId="0" fillId="11" borderId="16" xfId="0" applyFill="1" applyBorder="1"/>
    <xf numFmtId="0" fontId="0" fillId="11" borderId="21" xfId="0" applyFill="1" applyBorder="1"/>
    <xf numFmtId="0" fontId="0" fillId="16" borderId="16" xfId="0" applyFill="1" applyBorder="1" applyAlignment="1">
      <alignment horizontal="left"/>
    </xf>
    <xf numFmtId="0" fontId="0" fillId="16" borderId="21" xfId="0" applyFill="1" applyBorder="1" applyAlignment="1">
      <alignment horizontal="left"/>
    </xf>
    <xf numFmtId="0" fontId="0" fillId="8" borderId="15" xfId="0" applyFill="1" applyBorder="1"/>
    <xf numFmtId="0" fontId="0" fillId="21" borderId="34" xfId="0" applyFill="1" applyBorder="1"/>
    <xf numFmtId="0" fontId="2" fillId="4" borderId="7" xfId="0" applyFont="1" applyFill="1" applyBorder="1"/>
    <xf numFmtId="0" fontId="0" fillId="8" borderId="19" xfId="0" applyFill="1" applyBorder="1"/>
    <xf numFmtId="0" fontId="0" fillId="21" borderId="24" xfId="0" applyFill="1" applyBorder="1"/>
    <xf numFmtId="0" fontId="0" fillId="17" borderId="34" xfId="0" applyFill="1" applyBorder="1" applyAlignment="1" applyProtection="1">
      <alignment horizontal="left"/>
      <protection locked="0"/>
    </xf>
    <xf numFmtId="0" fontId="0" fillId="16" borderId="21" xfId="0" applyFill="1" applyBorder="1" applyAlignment="1" applyProtection="1">
      <alignment horizontal="left"/>
      <protection locked="0"/>
    </xf>
    <xf numFmtId="164" fontId="7" fillId="21" borderId="36" xfId="0" applyNumberFormat="1" applyFont="1" applyFill="1" applyBorder="1" applyAlignment="1" applyProtection="1">
      <alignment horizontal="center"/>
      <protection locked="0"/>
    </xf>
    <xf numFmtId="0" fontId="1" fillId="2" borderId="18" xfId="0" applyFont="1" applyFill="1" applyBorder="1" applyAlignment="1">
      <alignment horizontal="right"/>
    </xf>
    <xf numFmtId="0" fontId="1" fillId="2" borderId="10" xfId="0" applyFont="1" applyFill="1" applyBorder="1" applyAlignment="1">
      <alignment horizontal="right"/>
    </xf>
    <xf numFmtId="0" fontId="8" fillId="6" borderId="11" xfId="0" applyFont="1" applyFill="1" applyBorder="1" applyAlignment="1">
      <alignment horizontal="center"/>
    </xf>
    <xf numFmtId="0" fontId="1" fillId="2" borderId="30" xfId="0" applyFont="1" applyFill="1" applyBorder="1" applyAlignment="1">
      <alignment horizontal="right"/>
    </xf>
    <xf numFmtId="0" fontId="0" fillId="9" borderId="0" xfId="0" applyFill="1"/>
    <xf numFmtId="0" fontId="1" fillId="9" borderId="26" xfId="0" applyFont="1" applyFill="1" applyBorder="1" applyAlignment="1">
      <alignment horizontal="right"/>
    </xf>
    <xf numFmtId="0" fontId="0" fillId="6" borderId="11" xfId="0" applyFill="1" applyBorder="1" applyAlignment="1">
      <alignment horizontal="left"/>
    </xf>
    <xf numFmtId="0" fontId="1" fillId="10" borderId="19" xfId="0" applyFont="1" applyFill="1" applyBorder="1" applyAlignment="1">
      <alignment horizontal="right"/>
    </xf>
    <xf numFmtId="0" fontId="2" fillId="12" borderId="18" xfId="0" applyFont="1" applyFill="1" applyBorder="1" applyAlignment="1">
      <alignment horizontal="left"/>
    </xf>
    <xf numFmtId="0" fontId="2" fillId="12" borderId="14" xfId="0" applyFont="1" applyFill="1" applyBorder="1" applyAlignment="1">
      <alignment horizontal="left"/>
    </xf>
    <xf numFmtId="0" fontId="0" fillId="12" borderId="8" xfId="0" applyFill="1" applyBorder="1" applyAlignment="1">
      <alignment horizontal="left"/>
    </xf>
    <xf numFmtId="0" fontId="0" fillId="12" borderId="9" xfId="0" applyFill="1" applyBorder="1" applyAlignment="1">
      <alignment horizontal="left"/>
    </xf>
    <xf numFmtId="0" fontId="1" fillId="2" borderId="5" xfId="0" applyFont="1" applyFill="1" applyBorder="1" applyAlignment="1">
      <alignment horizontal="right"/>
    </xf>
    <xf numFmtId="0" fontId="1" fillId="2" borderId="17" xfId="0" applyFont="1" applyFill="1" applyBorder="1" applyAlignment="1">
      <alignment horizontal="right"/>
    </xf>
    <xf numFmtId="0" fontId="1" fillId="10" borderId="0" xfId="0" applyFont="1" applyFill="1"/>
    <xf numFmtId="0" fontId="1" fillId="10" borderId="32" xfId="0" applyFont="1" applyFill="1" applyBorder="1" applyAlignment="1">
      <alignment horizontal="center"/>
    </xf>
    <xf numFmtId="0" fontId="1" fillId="0" borderId="0" xfId="0" applyFont="1"/>
    <xf numFmtId="0" fontId="1" fillId="9" borderId="0" xfId="0" applyFont="1" applyFill="1"/>
    <xf numFmtId="0" fontId="1" fillId="25" borderId="10" xfId="0" applyFont="1" applyFill="1" applyBorder="1" applyAlignment="1">
      <alignment horizontal="right"/>
    </xf>
    <xf numFmtId="0" fontId="1" fillId="13" borderId="10" xfId="0" applyFont="1" applyFill="1" applyBorder="1" applyAlignment="1">
      <alignment horizontal="right"/>
    </xf>
    <xf numFmtId="0" fontId="1" fillId="12" borderId="18" xfId="0" applyFont="1" applyFill="1" applyBorder="1" applyAlignment="1">
      <alignment horizontal="right"/>
    </xf>
    <xf numFmtId="0" fontId="1" fillId="11" borderId="10" xfId="0" applyFont="1" applyFill="1" applyBorder="1" applyAlignment="1">
      <alignment horizontal="right"/>
    </xf>
    <xf numFmtId="0" fontId="1" fillId="11" borderId="18" xfId="0" applyFont="1" applyFill="1" applyBorder="1" applyAlignment="1">
      <alignment horizontal="right"/>
    </xf>
    <xf numFmtId="0" fontId="1" fillId="11" borderId="19" xfId="0" applyFont="1" applyFill="1" applyBorder="1" applyAlignment="1">
      <alignment horizontal="right"/>
    </xf>
    <xf numFmtId="0" fontId="1" fillId="15" borderId="26" xfId="0" applyFont="1" applyFill="1" applyBorder="1" applyAlignment="1">
      <alignment horizontal="right"/>
    </xf>
    <xf numFmtId="0" fontId="1" fillId="14" borderId="18" xfId="0" applyFont="1" applyFill="1" applyBorder="1" applyAlignment="1">
      <alignment horizontal="right"/>
    </xf>
    <xf numFmtId="0" fontId="1" fillId="14" borderId="8" xfId="0" applyFont="1" applyFill="1" applyBorder="1" applyAlignment="1">
      <alignment horizontal="right"/>
    </xf>
    <xf numFmtId="0" fontId="1" fillId="15" borderId="19" xfId="0" applyFont="1" applyFill="1" applyBorder="1" applyAlignment="1">
      <alignment horizontal="right"/>
    </xf>
    <xf numFmtId="0" fontId="1" fillId="19" borderId="0" xfId="0" applyFont="1" applyFill="1" applyAlignment="1">
      <alignment horizontal="center"/>
    </xf>
    <xf numFmtId="0" fontId="1" fillId="19" borderId="19" xfId="0" applyFont="1" applyFill="1" applyBorder="1" applyAlignment="1">
      <alignment horizontal="right"/>
    </xf>
    <xf numFmtId="0" fontId="1" fillId="20" borderId="5" xfId="0" applyFont="1" applyFill="1" applyBorder="1"/>
    <xf numFmtId="0" fontId="1" fillId="4" borderId="20" xfId="0" applyFont="1" applyFill="1" applyBorder="1"/>
    <xf numFmtId="0" fontId="1" fillId="3" borderId="5" xfId="0" applyFont="1" applyFill="1" applyBorder="1"/>
    <xf numFmtId="0" fontId="1" fillId="3" borderId="20" xfId="0" applyFont="1" applyFill="1" applyBorder="1"/>
    <xf numFmtId="0" fontId="1" fillId="4" borderId="5" xfId="0" applyFont="1" applyFill="1" applyBorder="1"/>
    <xf numFmtId="166" fontId="0" fillId="0" borderId="0" xfId="0" applyNumberFormat="1"/>
    <xf numFmtId="0" fontId="1" fillId="15" borderId="10" xfId="0" applyFont="1" applyFill="1" applyBorder="1" applyAlignment="1">
      <alignment horizontal="right"/>
    </xf>
    <xf numFmtId="0" fontId="2" fillId="8" borderId="18" xfId="0" applyFont="1" applyFill="1" applyBorder="1"/>
    <xf numFmtId="0" fontId="2" fillId="8" borderId="14" xfId="0" applyFont="1" applyFill="1" applyBorder="1"/>
    <xf numFmtId="0" fontId="7" fillId="23" borderId="41" xfId="0" applyFont="1" applyFill="1" applyBorder="1" applyProtection="1">
      <protection locked="0"/>
    </xf>
    <xf numFmtId="0" fontId="2" fillId="21" borderId="21" xfId="0" applyFont="1" applyFill="1" applyBorder="1" applyProtection="1">
      <protection locked="0"/>
    </xf>
    <xf numFmtId="0" fontId="2" fillId="8" borderId="16" xfId="0" applyFont="1" applyFill="1" applyBorder="1"/>
    <xf numFmtId="0" fontId="1" fillId="10" borderId="10" xfId="0" applyFont="1" applyFill="1" applyBorder="1" applyAlignment="1">
      <alignment horizontal="right"/>
    </xf>
    <xf numFmtId="0" fontId="0" fillId="21" borderId="16" xfId="0" applyFill="1" applyBorder="1" applyProtection="1">
      <protection locked="0"/>
    </xf>
    <xf numFmtId="164" fontId="0" fillId="0" borderId="0" xfId="0" applyNumberFormat="1" applyAlignment="1">
      <alignment horizontal="left"/>
    </xf>
    <xf numFmtId="0" fontId="2" fillId="26" borderId="26" xfId="0" applyFont="1" applyFill="1" applyBorder="1" applyAlignment="1">
      <alignment horizontal="right"/>
    </xf>
    <xf numFmtId="0" fontId="2" fillId="26" borderId="18" xfId="0" applyFont="1" applyFill="1" applyBorder="1" applyAlignment="1">
      <alignment horizontal="right"/>
    </xf>
    <xf numFmtId="49" fontId="7" fillId="0" borderId="38" xfId="0" applyNumberFormat="1" applyFont="1" applyBorder="1" applyAlignment="1" applyProtection="1">
      <alignment horizontal="center"/>
      <protection locked="0"/>
    </xf>
    <xf numFmtId="49" fontId="7" fillId="0" borderId="40" xfId="0" applyNumberFormat="1" applyFont="1" applyBorder="1" applyAlignment="1" applyProtection="1">
      <alignment horizontal="center"/>
      <protection locked="0"/>
    </xf>
    <xf numFmtId="0" fontId="2" fillId="8" borderId="14" xfId="0" applyFont="1" applyFill="1" applyBorder="1" applyProtection="1">
      <protection locked="0"/>
    </xf>
    <xf numFmtId="0" fontId="0" fillId="8" borderId="18" xfId="0" applyFill="1" applyBorder="1" applyProtection="1">
      <protection locked="0"/>
    </xf>
    <xf numFmtId="0" fontId="0" fillId="8" borderId="19" xfId="0" applyFill="1" applyBorder="1" applyProtection="1">
      <protection locked="0"/>
    </xf>
    <xf numFmtId="0" fontId="2" fillId="11" borderId="10" xfId="0" applyFont="1" applyFill="1" applyBorder="1" applyProtection="1">
      <protection locked="0"/>
    </xf>
    <xf numFmtId="0" fontId="0" fillId="12" borderId="18" xfId="0" applyFill="1" applyBorder="1" applyAlignment="1" applyProtection="1">
      <alignment horizontal="left"/>
      <protection locked="0"/>
    </xf>
    <xf numFmtId="0" fontId="0" fillId="12" borderId="14" xfId="0" applyFill="1" applyBorder="1" applyAlignment="1" applyProtection="1">
      <alignment horizontal="left"/>
      <protection locked="0"/>
    </xf>
    <xf numFmtId="0" fontId="0" fillId="12" borderId="19" xfId="0" applyFill="1" applyBorder="1" applyAlignment="1" applyProtection="1">
      <alignment horizontal="left"/>
      <protection locked="0"/>
    </xf>
    <xf numFmtId="0" fontId="0" fillId="12" borderId="15" xfId="0" applyFill="1" applyBorder="1" applyAlignment="1" applyProtection="1">
      <alignment horizontal="left"/>
      <protection locked="0"/>
    </xf>
    <xf numFmtId="0" fontId="2" fillId="2" borderId="43" xfId="1" applyFill="1" applyBorder="1"/>
    <xf numFmtId="0" fontId="2" fillId="2" borderId="42" xfId="1" applyFill="1" applyBorder="1"/>
    <xf numFmtId="0" fontId="2" fillId="2" borderId="44" xfId="1" applyFill="1" applyBorder="1"/>
    <xf numFmtId="0" fontId="2" fillId="27" borderId="37" xfId="0" applyFont="1" applyFill="1" applyBorder="1" applyAlignment="1">
      <alignment horizontal="right"/>
    </xf>
    <xf numFmtId="0" fontId="2" fillId="27" borderId="39" xfId="0" applyFont="1" applyFill="1" applyBorder="1" applyAlignment="1">
      <alignment horizontal="right"/>
    </xf>
    <xf numFmtId="166" fontId="8" fillId="0" borderId="0" xfId="0" applyNumberFormat="1" applyFont="1"/>
    <xf numFmtId="0" fontId="5" fillId="8" borderId="18" xfId="0" applyFont="1" applyFill="1" applyBorder="1" applyProtection="1">
      <protection locked="0"/>
    </xf>
    <xf numFmtId="0" fontId="9" fillId="8" borderId="18" xfId="0" applyFont="1" applyFill="1" applyBorder="1" applyProtection="1">
      <protection locked="0"/>
    </xf>
    <xf numFmtId="0" fontId="9" fillId="8" borderId="14" xfId="0" applyFont="1" applyFill="1" applyBorder="1" applyProtection="1">
      <protection locked="0"/>
    </xf>
    <xf numFmtId="0" fontId="0" fillId="21" borderId="34" xfId="0" applyFill="1" applyBorder="1" applyProtection="1">
      <protection locked="0"/>
    </xf>
    <xf numFmtId="0" fontId="7" fillId="0" borderId="0" xfId="0" applyFont="1" applyAlignment="1" applyProtection="1">
      <alignment horizontal="center"/>
      <protection locked="0"/>
    </xf>
    <xf numFmtId="164" fontId="5" fillId="7" borderId="8" xfId="0" applyNumberFormat="1" applyFont="1" applyFill="1" applyBorder="1" applyAlignment="1">
      <alignment horizontal="center"/>
    </xf>
  </cellXfs>
  <cellStyles count="2">
    <cellStyle name="Normal" xfId="0" builtinId="0"/>
    <cellStyle name="Normal 2" xfId="1" xr:uid="{46CAC68F-526B-427E-98C7-D4B974D31E5B}"/>
  </cellStyles>
  <dxfs count="0"/>
  <tableStyles count="0" defaultTableStyle="TableStyleMedium2" defaultPivotStyle="PivotStyleLight16"/>
  <colors>
    <mruColors>
      <color rgb="FFCCC0D9"/>
      <color rgb="FFF1F7ED"/>
      <color rgb="FFFFFAEB"/>
      <color rgb="FFF9EDED"/>
      <color rgb="FF8DB3E2"/>
      <color rgb="FFB6DDE8"/>
      <color rgb="FFC2D69B"/>
      <color rgb="FFE5B8B7"/>
      <color rgb="FFFBD4B4"/>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29B2AB-FD7A-4A97-8DD6-97483F3D77E2}">
  <dimension ref="A2:K169"/>
  <sheetViews>
    <sheetView tabSelected="1" topLeftCell="A40" workbookViewId="0">
      <selection activeCell="D69" sqref="D69"/>
    </sheetView>
  </sheetViews>
  <sheetFormatPr defaultColWidth="9.08984375" defaultRowHeight="14.5" x14ac:dyDescent="0.35"/>
  <cols>
    <col min="1" max="1" width="1.54296875" customWidth="1"/>
    <col min="2" max="2" width="35.6328125" customWidth="1"/>
    <col min="3" max="3" width="23.08984375" customWidth="1"/>
    <col min="4" max="4" width="77.08984375" customWidth="1"/>
    <col min="5" max="5" width="5.453125" customWidth="1"/>
    <col min="6" max="8" width="19.90625" customWidth="1"/>
    <col min="9" max="12" width="9" customWidth="1"/>
    <col min="15" max="15" width="20.08984375" customWidth="1"/>
  </cols>
  <sheetData>
    <row r="2" spans="1:7" ht="26.4" customHeight="1" thickBot="1" x14ac:dyDescent="0.4">
      <c r="A2" s="38" t="s">
        <v>0</v>
      </c>
      <c r="B2" s="39"/>
      <c r="C2" s="39"/>
      <c r="D2" s="39"/>
      <c r="F2" s="40" t="s">
        <v>1</v>
      </c>
    </row>
    <row r="3" spans="1:7" x14ac:dyDescent="0.35">
      <c r="A3" s="39"/>
      <c r="B3" s="41" t="s">
        <v>2</v>
      </c>
      <c r="C3" s="30">
        <v>2025</v>
      </c>
      <c r="D3" s="42" t="s">
        <v>3</v>
      </c>
      <c r="F3" s="43" t="s">
        <v>253</v>
      </c>
    </row>
    <row r="4" spans="1:7" ht="15" thickBot="1" x14ac:dyDescent="0.4">
      <c r="A4" s="39"/>
      <c r="B4" s="44" t="s">
        <v>4</v>
      </c>
      <c r="C4" s="31" t="s">
        <v>288</v>
      </c>
      <c r="D4" s="45">
        <f ca="1">NOW()</f>
        <v>45832.666189583331</v>
      </c>
      <c r="F4" s="43" t="s">
        <v>247</v>
      </c>
    </row>
    <row r="5" spans="1:7" ht="15" thickBot="1" x14ac:dyDescent="0.4">
      <c r="A5" s="39"/>
      <c r="B5" s="44" t="s">
        <v>236</v>
      </c>
      <c r="C5" s="31"/>
      <c r="D5" s="186"/>
      <c r="F5" s="43" t="s">
        <v>6</v>
      </c>
    </row>
    <row r="6" spans="1:7" x14ac:dyDescent="0.35">
      <c r="A6" s="39"/>
      <c r="B6" s="44" t="s">
        <v>5</v>
      </c>
      <c r="C6" s="31" t="s">
        <v>289</v>
      </c>
      <c r="D6" s="42" t="s">
        <v>8</v>
      </c>
      <c r="F6" s="46" t="s">
        <v>9</v>
      </c>
    </row>
    <row r="7" spans="1:7" ht="15" thickBot="1" x14ac:dyDescent="0.4">
      <c r="A7" s="39"/>
      <c r="B7" s="44" t="s">
        <v>7</v>
      </c>
      <c r="C7" s="32" t="s">
        <v>290</v>
      </c>
      <c r="D7" s="117" t="s">
        <v>293</v>
      </c>
      <c r="F7" s="46" t="s">
        <v>11</v>
      </c>
    </row>
    <row r="8" spans="1:7" x14ac:dyDescent="0.35">
      <c r="A8" s="39"/>
      <c r="B8" s="47" t="s">
        <v>10</v>
      </c>
      <c r="C8" s="31" t="s">
        <v>233</v>
      </c>
      <c r="D8" s="42" t="s">
        <v>284</v>
      </c>
    </row>
    <row r="9" spans="1:7" ht="15" thickBot="1" x14ac:dyDescent="0.4">
      <c r="A9" s="39"/>
      <c r="B9" s="48" t="s">
        <v>12</v>
      </c>
      <c r="C9" s="33" t="s">
        <v>291</v>
      </c>
      <c r="D9" s="117" t="s">
        <v>292</v>
      </c>
    </row>
    <row r="10" spans="1:7" ht="7.5" customHeight="1" thickBot="1" x14ac:dyDescent="0.4">
      <c r="A10" s="39"/>
      <c r="B10" s="49"/>
      <c r="C10" s="50"/>
      <c r="D10" s="51"/>
      <c r="G10" s="162"/>
    </row>
    <row r="11" spans="1:7" x14ac:dyDescent="0.35">
      <c r="A11" s="39"/>
      <c r="B11" s="130" t="s">
        <v>282</v>
      </c>
      <c r="C11" s="52"/>
      <c r="D11" s="53" t="str">
        <f>CONCATENATE($C$3,"_",SUBSTITUTE($C$4," ","_"),"_",IF(ISBLANK($C$5),"",$C$5&amp;"_"),$C$6,$C$7,"_other_incident_data_",$C$8,".gdb")</f>
        <v>2025_7MileLookout_AKTAS513222_other_incident_data_ArcPro_3_3.gdb</v>
      </c>
      <c r="F11" s="43" t="s">
        <v>13</v>
      </c>
    </row>
    <row r="12" spans="1:7" x14ac:dyDescent="0.35">
      <c r="A12" s="39"/>
      <c r="B12" s="121" t="s">
        <v>14</v>
      </c>
      <c r="C12" s="56"/>
      <c r="D12" s="55" t="str">
        <f>CONCATENATE($C$3,"_",SUBSTITUTE($C$4," ","_"),"_",IF(ISBLANK($C$5),"",$C$5&amp;"_"),$C$6,$C$7,"_annotation_",$C$8,".gdb")</f>
        <v>2025_7MileLookout_AKTAS513222_annotation_ArcPro_3_3.gdb</v>
      </c>
      <c r="F12" s="43" t="s">
        <v>15</v>
      </c>
    </row>
    <row r="13" spans="1:7" x14ac:dyDescent="0.35">
      <c r="A13" s="39"/>
      <c r="B13" s="118" t="s">
        <v>16</v>
      </c>
      <c r="C13" s="56"/>
      <c r="D13" s="55" t="str">
        <f>CONCATENATE($C$3,"_",SUBSTITUTE($C$4," ","_"),"_",IF(ISBLANK($C$5),"",$C$5&amp;"_"),$C$6,$C$7,"_progression_",$C$8,".gdb")</f>
        <v>2025_7MileLookout_AKTAS513222_progression_ArcPro_3_3.gdb</v>
      </c>
    </row>
    <row r="14" spans="1:7" x14ac:dyDescent="0.35">
      <c r="A14" s="39"/>
      <c r="B14" s="131" t="s">
        <v>17</v>
      </c>
      <c r="C14" s="54"/>
      <c r="D14" s="55" t="str">
        <f>CONCATENATE("edit_",$C$3,"_",SUBSTITUTE($C$4," ","_"),"_",IF(ISBLANK($C$5),"",$C$5&amp;"_"),$C$6,$C$7,"_",$C$9,".aprx")</f>
        <v>edit_2025_7MileLookout_AKTAS513222_jmartens.aprx</v>
      </c>
    </row>
    <row r="15" spans="1:7" x14ac:dyDescent="0.35">
      <c r="A15" s="39"/>
      <c r="B15" s="131" t="s">
        <v>232</v>
      </c>
      <c r="C15" s="54"/>
      <c r="D15" s="55" t="str">
        <f ca="1">CONCATENATE($C$3,$C$106,$C$105,"_",$C$104,"_",$C$4,"_",IF(ISBLANK($C$5),"",$C$5&amp;"_"),$C$6,$C$7,"_","24k_vector_base",".vtpk")</f>
        <v>20250624_1559_7MileLookout_AKTAS513222_24k_vector_base.vtpk</v>
      </c>
    </row>
    <row r="16" spans="1:7" x14ac:dyDescent="0.35">
      <c r="A16" s="39"/>
      <c r="B16" s="118" t="s">
        <v>18</v>
      </c>
      <c r="C16" s="56"/>
      <c r="D16" s="55" t="str">
        <f>CONCATENATE($C$3,"_",SUBSTITUTE($C$4," ","_"),"_",IF(ISBLANK($C$5),"",$C$5&amp;"_"),$C$6,$C$7,"_Event_",$C$8,"_",$C$9,".lyrx")</f>
        <v>2025_7MileLookout_AKTAS513222_Event_ArcPro_3_3_jmartens.lyrx</v>
      </c>
    </row>
    <row r="17" spans="1:6" x14ac:dyDescent="0.35">
      <c r="A17" s="39"/>
      <c r="B17" s="118" t="s">
        <v>19</v>
      </c>
      <c r="C17" s="34" t="s">
        <v>244</v>
      </c>
      <c r="D17" s="55" t="str">
        <f>CONCATENATE($C$3," ",$C$4," ",IF(ISBLANK($C$5),"",$C$5&amp;" "),$C$17)</f>
        <v>2025 7MileLookout Operations Edit Map</v>
      </c>
    </row>
    <row r="18" spans="1:6" x14ac:dyDescent="0.35">
      <c r="A18" s="39"/>
      <c r="B18" s="118" t="s">
        <v>21</v>
      </c>
      <c r="C18" s="34" t="s">
        <v>22</v>
      </c>
      <c r="D18" s="55" t="str">
        <f>CONCATENATE($C$3,"_",SUBSTITUTE($C$4," ","_"),"_",IF(ISBLANK($C$5),"",$C$5&amp;"_"),$C$6,$C$7,"_",SUBSTITUTE($C$18," ","_"))</f>
        <v>2025_7MileLookout_AKTAS513222_PhotoPoints</v>
      </c>
    </row>
    <row r="19" spans="1:6" x14ac:dyDescent="0.35">
      <c r="A19" s="39"/>
      <c r="B19" s="118" t="s">
        <v>23</v>
      </c>
      <c r="C19" s="34" t="s">
        <v>24</v>
      </c>
      <c r="D19" s="55" t="str">
        <f>CONCATENATE($C$3,"_",SUBSTITUTE($C$4," ","_"),"_",$C$6,IF(ISBLANK($C$5),"",$C$5&amp;"_"),$C$7,"_",SUBSTITUTE($C$19," ","_"))</f>
        <v>2025_7MileLookout_AKTAS513222_Weather_Observations</v>
      </c>
    </row>
    <row r="20" spans="1:6" ht="15" thickBot="1" x14ac:dyDescent="0.4">
      <c r="A20" s="39"/>
      <c r="B20" s="119" t="s">
        <v>25</v>
      </c>
      <c r="C20" s="120" t="s">
        <v>26</v>
      </c>
      <c r="D20" s="57" t="str">
        <f>CONCATENATE($C$3," ",$C$4," ",IF(ISBLANK($C$5),"",$C$5&amp;" "),$C$19)</f>
        <v>2025 7MileLookout Weather Observations</v>
      </c>
    </row>
    <row r="21" spans="1:6" ht="15" thickBot="1" x14ac:dyDescent="0.4"/>
    <row r="22" spans="1:6" ht="26.4" customHeight="1" thickBot="1" x14ac:dyDescent="0.4">
      <c r="A22" s="58" t="s">
        <v>27</v>
      </c>
      <c r="B22" s="132"/>
      <c r="C22" s="132"/>
      <c r="D22" s="132"/>
      <c r="F22" s="133" t="s">
        <v>28</v>
      </c>
    </row>
    <row r="23" spans="1:6" x14ac:dyDescent="0.35">
      <c r="A23" s="58"/>
      <c r="B23" s="178" t="s">
        <v>257</v>
      </c>
      <c r="C23" s="165" t="s">
        <v>294</v>
      </c>
      <c r="D23" s="180" t="s">
        <v>256</v>
      </c>
      <c r="F23" s="28" t="s">
        <v>33</v>
      </c>
    </row>
    <row r="24" spans="1:6" ht="15" thickBot="1" x14ac:dyDescent="0.4">
      <c r="A24" s="58"/>
      <c r="B24" s="179" t="s">
        <v>255</v>
      </c>
      <c r="C24" s="166" t="s">
        <v>295</v>
      </c>
      <c r="D24" s="153"/>
      <c r="F24" s="28" t="s">
        <v>35</v>
      </c>
    </row>
    <row r="25" spans="1:6" ht="7.5" customHeight="1" thickBot="1" x14ac:dyDescent="0.4">
      <c r="A25" s="132"/>
      <c r="F25" s="37"/>
    </row>
    <row r="26" spans="1:6" x14ac:dyDescent="0.35">
      <c r="A26" s="132"/>
      <c r="B26" s="59" t="s">
        <v>29</v>
      </c>
      <c r="C26" s="9" t="s">
        <v>103</v>
      </c>
      <c r="D26" s="60"/>
      <c r="F26" s="28" t="s">
        <v>37</v>
      </c>
    </row>
    <row r="27" spans="1:6" x14ac:dyDescent="0.35">
      <c r="A27" s="132"/>
      <c r="B27" s="61" t="s">
        <v>31</v>
      </c>
      <c r="C27" s="11" t="s">
        <v>32</v>
      </c>
      <c r="D27" s="62"/>
      <c r="F27" s="28" t="s">
        <v>38</v>
      </c>
    </row>
    <row r="28" spans="1:6" ht="15" thickBot="1" x14ac:dyDescent="0.4">
      <c r="A28" s="132"/>
      <c r="B28" s="160" t="s">
        <v>34</v>
      </c>
      <c r="C28" s="63"/>
      <c r="D28" s="71" t="str">
        <f>IF(ISNUMBER(SEARCH("Feat_class",$C$27)),CONCATENATE("i_",IF(ISBLANK($C$23),$C$107&amp;$C$106&amp;$C$105,$C$23),"_",IF(ISBLANK($C$24),$C$104,$C$24),"_",SUBSTITUTE($C$4," ","_"),"_",IF(ISBLANK($C$5),"",$C$5&amp;"_"),$C$6,$C$7,"_",$C$26),CONCATENATE(IF(ISBLANK($C$23),$C$107&amp;$C$106&amp;$C$105,$C$23),"_",IF(ISBLANK($C$24),$C$104,$C$24),"_",$C$4,"_",IF(ISBLANK($C$5),"",$C$5&amp;"_"),$C$6,$C$7,"_",$C$26,$C$27))</f>
        <v>i_20250620_0027_7MileLookout_AKTAS513222_perim</v>
      </c>
      <c r="F28" s="28" t="s">
        <v>41</v>
      </c>
    </row>
    <row r="29" spans="1:6" ht="7.5" customHeight="1" thickBot="1" x14ac:dyDescent="0.4">
      <c r="A29" s="132"/>
      <c r="F29" s="28"/>
    </row>
    <row r="30" spans="1:6" x14ac:dyDescent="0.35">
      <c r="A30" s="132"/>
      <c r="B30" s="59" t="s">
        <v>36</v>
      </c>
      <c r="C30" s="9" t="s">
        <v>104</v>
      </c>
      <c r="D30" s="60"/>
      <c r="F30" s="28" t="s">
        <v>245</v>
      </c>
    </row>
    <row r="31" spans="1:6" x14ac:dyDescent="0.35">
      <c r="A31" s="132"/>
      <c r="B31" s="61" t="s">
        <v>39</v>
      </c>
      <c r="C31" s="10" t="s">
        <v>151</v>
      </c>
      <c r="D31" s="62"/>
      <c r="F31" s="28"/>
    </row>
    <row r="32" spans="1:6" x14ac:dyDescent="0.35">
      <c r="A32" s="132"/>
      <c r="B32" s="61" t="s">
        <v>246</v>
      </c>
      <c r="C32" s="10" t="s">
        <v>33</v>
      </c>
      <c r="D32" s="62"/>
      <c r="F32" s="28"/>
    </row>
    <row r="33" spans="1:10" x14ac:dyDescent="0.35">
      <c r="A33" s="132"/>
      <c r="B33" s="61" t="s">
        <v>254</v>
      </c>
      <c r="C33" s="10"/>
      <c r="D33" s="62"/>
      <c r="F33" s="28"/>
    </row>
    <row r="34" spans="1:10" x14ac:dyDescent="0.35">
      <c r="A34" s="132"/>
      <c r="B34" s="61" t="s">
        <v>31</v>
      </c>
      <c r="C34" s="10" t="s">
        <v>194</v>
      </c>
      <c r="D34" s="62"/>
      <c r="F34" s="157"/>
    </row>
    <row r="35" spans="1:10" ht="15" thickBot="1" x14ac:dyDescent="0.4">
      <c r="A35" s="132"/>
      <c r="B35" s="125" t="s">
        <v>42</v>
      </c>
      <c r="C35" s="65"/>
      <c r="D35" s="64" t="str">
        <f>IF(ISNUMBER(SEARCH("Feat_class",$C$34)),CONCATENATE("i_",IF(ISBLANK($C$23),$C$107&amp;$C$106&amp;$C$105,$C$23),"_",IF(ISBLANK($C$24),$C$104,$C$24),"_",SUBSTITUTE($C$4," ","_"),"_",IF(ISBLANK($C$5),"",$C$5&amp;"_"),$C$6,$C$7,"_",$C$30,"_",$C$31,"_",$C$32,IF(ISBLANK($C$33),"","_"&amp;$C$33)),CONCATENATE(IF(ISBLANK($C$23),$C$107&amp;$C$106&amp;$C$105,$C$23),"_",IF(ISBLANK($C$24),$C$104,$C$24),"_",SUBSTITUTE($C$4," ","_"),"_",IF(ISBLANK($C$5),"",$C$5&amp;"_"),$C$6,$C$7,"_",$C$30,"_",$C$31,"_",$C$32,IF(ISBLANK($C$33),"","_"&amp;$C$33),$C$34))</f>
        <v>20250620_0027_7MileLookout_AKTAS513222_GPS_pnt_divs_Tereshkova.kml</v>
      </c>
      <c r="F35" s="29"/>
    </row>
    <row r="36" spans="1:10" ht="7.5" customHeight="1" thickBot="1" x14ac:dyDescent="0.4">
      <c r="A36" s="132"/>
    </row>
    <row r="37" spans="1:10" x14ac:dyDescent="0.35">
      <c r="A37" s="132"/>
      <c r="B37" s="59" t="s">
        <v>43</v>
      </c>
      <c r="C37" s="9" t="s">
        <v>273</v>
      </c>
      <c r="D37" s="60"/>
    </row>
    <row r="38" spans="1:10" x14ac:dyDescent="0.35">
      <c r="A38" s="132"/>
      <c r="B38" s="61" t="s">
        <v>31</v>
      </c>
      <c r="C38" s="11" t="s">
        <v>198</v>
      </c>
      <c r="D38" s="62"/>
      <c r="F38" s="6"/>
    </row>
    <row r="39" spans="1:10" ht="15" thickBot="1" x14ac:dyDescent="0.4">
      <c r="A39" s="132"/>
      <c r="B39" s="125" t="s">
        <v>45</v>
      </c>
      <c r="C39" s="65"/>
      <c r="D39" s="64" t="str">
        <f>IF(ISNUMBER(SEARCH("Feat_class",$C$38)),CONCATENATE("i_",IF(ISBLANK($C$23),$C$107&amp;$C$106&amp;$C$105,$C$23),"_",IF(ISBLANK($C$24),$C$104,$C$24),"_",SUBSTITUTE($C$4," ","_"),"_",IF(ISBLANK($C$5),"",$C$5&amp;"_"),$C$6,$C$7,"_","ir_",$C$37),CONCATENATE(IF(ISBLANK($C$23),$C$107&amp;$C$106&amp;$C$105,$C$23),"_",IF(ISBLANK($C$24),$C$104,$C$24),"_",SUBSTITUTE($C$4," ","_"),"_",IF(ISBLANK($C$5),"",$C$5&amp;"_"),$C$6,$C$7,"_","ir_",$C$37,$C$38))</f>
        <v>20250620_0027_7MileLookout_AKTAS513222_ir_HeatPerimeter.kmz</v>
      </c>
    </row>
    <row r="40" spans="1:10" ht="7.5" customHeight="1" x14ac:dyDescent="0.35">
      <c r="A40" s="134"/>
    </row>
    <row r="42" spans="1:10" ht="26.4" customHeight="1" thickBot="1" x14ac:dyDescent="0.4">
      <c r="A42" s="66" t="s">
        <v>46</v>
      </c>
      <c r="B42" s="135"/>
      <c r="C42" s="135"/>
      <c r="D42" s="135"/>
    </row>
    <row r="43" spans="1:10" x14ac:dyDescent="0.35">
      <c r="A43" s="135"/>
      <c r="B43" s="123" t="s">
        <v>47</v>
      </c>
      <c r="C43" s="79"/>
      <c r="D43" s="80" t="str">
        <f ca="1">CONCATENATE($C$3,$C$106,$C$105,"_",$C$104,"_",SUBSTITUTE($C$4," ","_"),"_",IF(ISBLANK($C$5),"",$C$5&amp;"_"),$C$6,$C$7,"_Event_",$C$8,".gdb")</f>
        <v>20250624_1559_7MileLookout_AKTAS513222_Event_ArcPro_3_3.gdb</v>
      </c>
      <c r="J43" s="6"/>
    </row>
    <row r="44" spans="1:10" ht="15" thickBot="1" x14ac:dyDescent="0.4">
      <c r="A44" s="122"/>
      <c r="B44" s="136" t="s">
        <v>48</v>
      </c>
      <c r="C44" s="124"/>
      <c r="D44" s="57" t="str">
        <f>CONCATENATE($C$3,"_",SUBSTITUTE($C$4," ","_"),"_",IF(ISBLANK($C$5),"",$C$5&amp;"_"),$C$6,$C$7,"_Event_",$C$8,".gdb")</f>
        <v>2025_7MileLookout_AKTAS513222_Event_ArcPro_3_3.gdb</v>
      </c>
    </row>
    <row r="45" spans="1:10" ht="7.25" customHeight="1" x14ac:dyDescent="0.35">
      <c r="A45" s="134"/>
      <c r="B45" s="2"/>
      <c r="J45" s="6"/>
    </row>
    <row r="46" spans="1:10" x14ac:dyDescent="0.35">
      <c r="J46" s="6"/>
    </row>
    <row r="47" spans="1:10" ht="26.4" customHeight="1" thickBot="1" x14ac:dyDescent="0.4">
      <c r="A47" s="67" t="s">
        <v>49</v>
      </c>
      <c r="B47" s="67"/>
      <c r="C47" s="67"/>
      <c r="D47" s="67"/>
      <c r="J47" s="6"/>
    </row>
    <row r="48" spans="1:10" ht="14.4" customHeight="1" x14ac:dyDescent="0.35">
      <c r="A48" s="67"/>
      <c r="B48" s="68" t="s">
        <v>50</v>
      </c>
      <c r="C48" s="9" t="s">
        <v>51</v>
      </c>
      <c r="D48" s="60"/>
      <c r="J48" s="6"/>
    </row>
    <row r="49" spans="1:10" ht="14.4" customHeight="1" x14ac:dyDescent="0.35">
      <c r="A49" s="67"/>
      <c r="B49" s="69" t="s">
        <v>52</v>
      </c>
      <c r="C49" s="10" t="s">
        <v>53</v>
      </c>
      <c r="D49" s="62"/>
      <c r="J49" s="6"/>
    </row>
    <row r="50" spans="1:10" ht="14.4" customHeight="1" x14ac:dyDescent="0.35">
      <c r="A50" s="67"/>
      <c r="B50" s="69" t="s">
        <v>54</v>
      </c>
      <c r="C50" s="11" t="s">
        <v>55</v>
      </c>
      <c r="D50" s="70"/>
      <c r="J50" s="6"/>
    </row>
    <row r="51" spans="1:10" ht="14.4" customHeight="1" thickBot="1" x14ac:dyDescent="0.4">
      <c r="A51" s="67"/>
      <c r="B51" s="137" t="s">
        <v>56</v>
      </c>
      <c r="C51" s="65"/>
      <c r="D51" s="71" t="str">
        <f ca="1">CONCATENATE($C$48,"_",$C$49,"_",$C$50,"_",$C$3,$C$106,$C$105,"_",$C$104,"_",SUBSTITUTE($C$4," ","_"),"_",IF(ISBLANK($C$5),"",$C$5&amp;"_"),$C$6,$C$7,".pdf")</f>
        <v>ir_ortho_11x17_port_20250624_1559_7MileLookout_AKTAS513222.pdf</v>
      </c>
      <c r="J51" s="6"/>
    </row>
    <row r="52" spans="1:10" ht="7.5" customHeight="1" thickBot="1" x14ac:dyDescent="0.4">
      <c r="A52" s="67"/>
      <c r="J52" s="6"/>
    </row>
    <row r="53" spans="1:10" ht="14.4" customHeight="1" x14ac:dyDescent="0.35">
      <c r="A53" s="67"/>
      <c r="B53" s="68" t="s">
        <v>57</v>
      </c>
      <c r="C53" s="9" t="s">
        <v>58</v>
      </c>
      <c r="D53" s="60"/>
      <c r="J53" s="6"/>
    </row>
    <row r="54" spans="1:10" x14ac:dyDescent="0.35">
      <c r="A54" s="67"/>
      <c r="B54" s="69" t="s">
        <v>59</v>
      </c>
      <c r="C54" s="11" t="s">
        <v>60</v>
      </c>
      <c r="D54" s="62"/>
    </row>
    <row r="55" spans="1:10" x14ac:dyDescent="0.35">
      <c r="A55" s="67"/>
      <c r="B55" s="69" t="s">
        <v>61</v>
      </c>
      <c r="C55" s="11" t="s">
        <v>62</v>
      </c>
      <c r="D55" s="62"/>
    </row>
    <row r="56" spans="1:10" x14ac:dyDescent="0.35">
      <c r="A56" s="67"/>
      <c r="B56" s="69" t="s">
        <v>63</v>
      </c>
      <c r="C56" s="11" t="s">
        <v>64</v>
      </c>
      <c r="D56" s="62"/>
    </row>
    <row r="57" spans="1:10" x14ac:dyDescent="0.35">
      <c r="A57" s="67"/>
      <c r="B57" s="138" t="s">
        <v>65</v>
      </c>
      <c r="C57" s="72"/>
      <c r="D57" s="73" t="str">
        <f>CONCATENATE(IF(ISBLANK($C$5),"",$C$5&amp;"_"),$C$53,"_",$C$3,"_",SUBSTITUTE($C$4," ","_"),"_",$C$6,$C$7,IF($C$56="yes","_"&amp;$C$8,""),".aprx")</f>
        <v>brief_2025_7MileLookout_AKTAS513222_ArcPro_3_3.aprx</v>
      </c>
    </row>
    <row r="58" spans="1:10" x14ac:dyDescent="0.35">
      <c r="A58" s="67"/>
      <c r="B58" s="74" t="s">
        <v>66</v>
      </c>
      <c r="C58" s="10" t="s">
        <v>67</v>
      </c>
      <c r="D58" s="62"/>
    </row>
    <row r="59" spans="1:10" x14ac:dyDescent="0.35">
      <c r="A59" s="67"/>
      <c r="B59" s="69" t="s">
        <v>68</v>
      </c>
      <c r="C59" s="10" t="s">
        <v>69</v>
      </c>
      <c r="D59" s="70"/>
    </row>
    <row r="60" spans="1:10" ht="15" thickBot="1" x14ac:dyDescent="0.4">
      <c r="A60" s="67"/>
      <c r="B60" s="139" t="s">
        <v>70</v>
      </c>
      <c r="C60" s="65"/>
      <c r="D60" s="71" t="str">
        <f ca="1">CONCATENATE($C$53,"_",$C$54,"_",$C$55,"_",$C$3,$C$106,$C$105,"_",$C$104,"_",$C$4,"_",IF(ISBLANK($C$5),"",$C$5&amp;"_"),$C$6,$C$7,"_",$C$58,$C$59,".pdf")</f>
        <v>brief_arch_e_land_20250624_1559_7MileLookout_AKTAS513222_0127day.pdf</v>
      </c>
    </row>
    <row r="61" spans="1:10" ht="7.5" customHeight="1" thickBot="1" x14ac:dyDescent="0.4">
      <c r="A61" s="67"/>
    </row>
    <row r="62" spans="1:10" x14ac:dyDescent="0.35">
      <c r="A62" s="67"/>
      <c r="B62" s="68" t="s">
        <v>57</v>
      </c>
      <c r="C62" s="9" t="s">
        <v>71</v>
      </c>
      <c r="D62" s="60"/>
    </row>
    <row r="63" spans="1:10" x14ac:dyDescent="0.35">
      <c r="A63" s="67"/>
      <c r="B63" s="69" t="s">
        <v>59</v>
      </c>
      <c r="C63" s="11" t="s">
        <v>53</v>
      </c>
      <c r="D63" s="62"/>
    </row>
    <row r="64" spans="1:10" x14ac:dyDescent="0.35">
      <c r="A64" s="67"/>
      <c r="B64" s="69" t="s">
        <v>61</v>
      </c>
      <c r="C64" s="11" t="s">
        <v>62</v>
      </c>
      <c r="D64" s="62"/>
    </row>
    <row r="65" spans="1:4" x14ac:dyDescent="0.35">
      <c r="A65" s="67"/>
      <c r="B65" s="69" t="s">
        <v>63</v>
      </c>
      <c r="C65" s="11" t="s">
        <v>72</v>
      </c>
      <c r="D65" s="62"/>
    </row>
    <row r="66" spans="1:4" x14ac:dyDescent="0.35">
      <c r="A66" s="67"/>
      <c r="B66" s="138" t="s">
        <v>73</v>
      </c>
      <c r="C66" s="72"/>
      <c r="D66" s="73" t="str">
        <f>CONCATENATE(IF(ISBLANK($C$5),"",$C$5&amp;"_"),$C$62,"_",$C$3,"_",SUBSTITUTE($C$4," ","_"),"_",$C$6,$C$7,IF($C$65="yes","_"&amp;$C$8,""),".aprx")</f>
        <v>pio_2025_7MileLookout_AKTAS513222.aprx</v>
      </c>
    </row>
    <row r="67" spans="1:4" x14ac:dyDescent="0.35">
      <c r="A67" s="67"/>
      <c r="B67" s="74" t="s">
        <v>66</v>
      </c>
      <c r="C67" s="10" t="s">
        <v>296</v>
      </c>
      <c r="D67" s="62"/>
    </row>
    <row r="68" spans="1:4" x14ac:dyDescent="0.35">
      <c r="A68" s="67"/>
      <c r="B68" s="69" t="s">
        <v>68</v>
      </c>
      <c r="C68" s="10" t="s">
        <v>69</v>
      </c>
      <c r="D68" s="62"/>
    </row>
    <row r="69" spans="1:4" ht="15" thickBot="1" x14ac:dyDescent="0.4">
      <c r="A69" s="67"/>
      <c r="B69" s="139" t="s">
        <v>74</v>
      </c>
      <c r="C69" s="65"/>
      <c r="D69" s="64" t="str">
        <f ca="1">CONCATENATE($C$62,"_",$C$63,"_",$C$64,"_",$C$3,$C$106,$C$105,"_",$C$104,"_",SUBSTITUTE($C$4," ","_"),"_",IF(ISBLANK($C$5),"",$C$5&amp;"_"),$C$6,$C$7,"_",$C$67,$C$68,".pdf")</f>
        <v>pio_11x17_land_20250624_1559_7MileLookout_AKTAS513222_0624day.pdf</v>
      </c>
    </row>
    <row r="70" spans="1:4" ht="7.5" customHeight="1" thickBot="1" x14ac:dyDescent="0.4">
      <c r="A70" s="67"/>
    </row>
    <row r="71" spans="1:4" x14ac:dyDescent="0.35">
      <c r="A71" s="67"/>
      <c r="B71" s="68" t="s">
        <v>57</v>
      </c>
      <c r="C71" s="9" t="s">
        <v>144</v>
      </c>
      <c r="D71" s="60"/>
    </row>
    <row r="72" spans="1:4" x14ac:dyDescent="0.35">
      <c r="A72" s="67"/>
      <c r="B72" s="75" t="s">
        <v>59</v>
      </c>
      <c r="C72" s="10" t="s">
        <v>53</v>
      </c>
      <c r="D72" s="62"/>
    </row>
    <row r="73" spans="1:4" x14ac:dyDescent="0.35">
      <c r="A73" s="67"/>
      <c r="B73" s="75" t="s">
        <v>61</v>
      </c>
      <c r="C73" s="10" t="s">
        <v>62</v>
      </c>
      <c r="D73" s="62"/>
    </row>
    <row r="74" spans="1:4" x14ac:dyDescent="0.35">
      <c r="A74" s="67"/>
      <c r="B74" s="75" t="s">
        <v>75</v>
      </c>
      <c r="C74" s="10" t="s">
        <v>107</v>
      </c>
      <c r="D74" s="62"/>
    </row>
    <row r="75" spans="1:4" x14ac:dyDescent="0.35">
      <c r="A75" s="67"/>
      <c r="B75" s="69" t="s">
        <v>77</v>
      </c>
      <c r="C75" s="10" t="s">
        <v>78</v>
      </c>
      <c r="D75" s="62"/>
    </row>
    <row r="76" spans="1:4" x14ac:dyDescent="0.35">
      <c r="A76" s="67"/>
      <c r="B76" s="69" t="s">
        <v>31</v>
      </c>
      <c r="C76" s="10" t="s">
        <v>32</v>
      </c>
      <c r="D76" s="62"/>
    </row>
    <row r="77" spans="1:4" x14ac:dyDescent="0.35">
      <c r="A77" s="67"/>
      <c r="B77" s="74" t="s">
        <v>66</v>
      </c>
      <c r="C77" s="10" t="s">
        <v>283</v>
      </c>
      <c r="D77" s="62"/>
    </row>
    <row r="78" spans="1:4" x14ac:dyDescent="0.35">
      <c r="A78" s="67"/>
      <c r="B78" s="69" t="s">
        <v>68</v>
      </c>
      <c r="C78" s="10" t="s">
        <v>69</v>
      </c>
      <c r="D78" s="62"/>
    </row>
    <row r="79" spans="1:4" x14ac:dyDescent="0.35">
      <c r="A79" s="67"/>
      <c r="B79" s="140" t="s">
        <v>79</v>
      </c>
      <c r="C79" s="76"/>
      <c r="D79" s="77" t="str">
        <f ca="1">IF(ISNUMBER(SEARCH("Feat_class",C76)),CONCATENATE("i_",$C$3,$C$106,$C$105,"_",$C$104,"_",SUBSTITUTE($C$4," ","_"),"_",IF(ISBLANK($C$5),"",$C$5&amp;"_"),$C$6,$C$7,"_MP_Grid_Index_",C75,"_",C72,"_",C73),CONCATENATE($C$3,$C$106,$C$105,"_",$C$104,"_",SUBSTITUTE($C$4," ","_"),"_",IF(ISBLANK($C$5),"",$C$5&amp;"_"),$C$6,$C$7,"_MP_Grid_Index_",C75,"_",C72,"_",C73,".shp"))</f>
        <v>i_20250624_1559_7MileLookout_AKTAS513222_MP_Grid_Index_24k_11x17_land</v>
      </c>
    </row>
    <row r="80" spans="1:4" ht="15" thickBot="1" x14ac:dyDescent="0.4">
      <c r="A80" s="67"/>
      <c r="B80" s="141" t="s">
        <v>80</v>
      </c>
      <c r="C80" s="65"/>
      <c r="D80" s="64" t="str">
        <f ca="1">CONCATENATE(C71,"_",$C$72,"_",$C$73,"_","MP",$C$74,"_",$C$3,$C$106,$C$105,"_",$C$104,"_",SUBSTITUTE($C$4," ","_"),"_",IF(ISBLANK($C$5),"",$C$5&amp;"_"),$C$6,$C$7,"_",$C$77,$C$78,".pdf")</f>
        <v>iap_11x17_land_MPall_20250624_1559_7MileLookout_AKTAS513222_0119day.pdf</v>
      </c>
    </row>
    <row r="81" spans="1:11" x14ac:dyDescent="0.35">
      <c r="H81" s="6"/>
    </row>
    <row r="82" spans="1:11" ht="26.4" customHeight="1" thickBot="1" x14ac:dyDescent="0.4">
      <c r="A82" s="78" t="s">
        <v>81</v>
      </c>
      <c r="B82" s="78"/>
      <c r="C82" s="78"/>
      <c r="D82" s="78"/>
      <c r="H82" s="6"/>
    </row>
    <row r="83" spans="1:11" x14ac:dyDescent="0.35">
      <c r="A83" s="78"/>
      <c r="B83" s="142" t="s">
        <v>82</v>
      </c>
      <c r="C83" s="79"/>
      <c r="D83" s="80" t="str">
        <f ca="1">CONCATENATE($C$3,$C$106,$C$105,"_",$C$104,"_",SUBSTITUTE($C$4," ","_"),"_",IF(ISBLANK($C$5),"",$C$5&amp;"_"),$C$6,$C$7,"_progression_",$C$8,".gdb")</f>
        <v>20250624_1559_7MileLookout_AKTAS513222_progression_ArcPro_3_3.gdb</v>
      </c>
      <c r="H83" s="6"/>
    </row>
    <row r="84" spans="1:11" x14ac:dyDescent="0.35">
      <c r="A84" s="78"/>
      <c r="B84" s="143" t="s">
        <v>83</v>
      </c>
      <c r="C84" s="81"/>
      <c r="D84" s="70" t="str">
        <f ca="1">CONCATENATE($C$3,$C$106,$C$105,"_",$C$104,"_",SUBSTITUTE($C$4," ","_"),"_",IF(ISBLANK($C$5),"",$C$5&amp;"_"),$C$6,$C$7,"_annotation_",$C$8,".gdb")</f>
        <v>20250624_1559_7MileLookout_AKTAS513222_annotation_ArcPro_3_3.gdb</v>
      </c>
      <c r="H84" s="6"/>
    </row>
    <row r="85" spans="1:11" x14ac:dyDescent="0.35">
      <c r="A85" s="78"/>
      <c r="B85" s="144" t="s">
        <v>84</v>
      </c>
      <c r="D85" s="62" t="str">
        <f ca="1">CONCATENATE(IF(ISBLANK($C$5),"",$C$5&amp;"_"),$C$53,"_",$C$3,$C$106,$C$105,"_",$C$104,"_",SUBSTITUTE($C$4," ","_"),"_",$C$6,$C$7,IF($C$56="yes","_"&amp;$C$8,""),".aprx")</f>
        <v>brief_20250624_1559_7MileLookout_AKTAS513222_ArcPro_3_3.aprx</v>
      </c>
      <c r="H85" s="6"/>
    </row>
    <row r="86" spans="1:11" ht="15" thickBot="1" x14ac:dyDescent="0.4">
      <c r="A86" s="78"/>
      <c r="B86" s="145" t="s">
        <v>85</v>
      </c>
      <c r="C86" s="82"/>
      <c r="D86" s="64" t="str">
        <f ca="1">CONCATENATE(IF(ISBLANK($C$5),"",$C$5&amp;"_"),$C$62,"_",$C$3,$C$106,$C$105,"_",$C$104,"_",SUBSTITUTE($C$4," ","_"),"_",$C$6,$C$7,IF($C$65="yes","_"&amp;$C$8,""),".aprx")</f>
        <v>pio_20250624_1559_7MileLookout_AKTAS513222.aprx</v>
      </c>
    </row>
    <row r="87" spans="1:11" ht="7.25" customHeight="1" thickBot="1" x14ac:dyDescent="0.4">
      <c r="A87" s="78"/>
      <c r="D87" s="77"/>
    </row>
    <row r="88" spans="1:11" x14ac:dyDescent="0.35">
      <c r="A88" s="78"/>
      <c r="B88" s="163" t="s">
        <v>29</v>
      </c>
      <c r="C88" s="35" t="s">
        <v>263</v>
      </c>
      <c r="D88" s="60"/>
    </row>
    <row r="89" spans="1:11" x14ac:dyDescent="0.35">
      <c r="A89" s="78"/>
      <c r="B89" s="164" t="s">
        <v>31</v>
      </c>
      <c r="C89" s="185" t="s">
        <v>189</v>
      </c>
      <c r="D89" s="62"/>
    </row>
    <row r="90" spans="1:11" ht="15" thickBot="1" x14ac:dyDescent="0.4">
      <c r="A90" s="78"/>
      <c r="B90" s="154" t="s">
        <v>235</v>
      </c>
      <c r="C90" s="82"/>
      <c r="D90" s="71" t="str">
        <f ca="1">IF(ISNUMBER(SEARCH("Feat_class",$C$89)),CONCATENATE("i_",$C$107&amp;$C$106&amp;$C$105,"_",$C$104,"_",SUBSTITUTE($C$4," ","_"),"_",IF(ISBLANK($C$5),"",$C$5&amp;"_"),$C$6,$C$7,"_",$C$88),CONCATENATE($C$107&amp;$C$106&amp;$C$105,"_",$C$104,"_",$C$4,"_",IF(ISBLANK($C$5),"",$C$5&amp;"_"),$C$6,$C$7,"_",$C$88,$C$89))</f>
        <v>20250624_1559_7MileLookout_AKTAS513222_ics_lin.shp</v>
      </c>
    </row>
    <row r="91" spans="1:11" x14ac:dyDescent="0.35">
      <c r="H91" s="6"/>
    </row>
    <row r="92" spans="1:11" ht="26.4" customHeight="1" thickBot="1" x14ac:dyDescent="0.4">
      <c r="A92" s="83" t="s">
        <v>86</v>
      </c>
      <c r="B92" s="146"/>
      <c r="C92" s="146"/>
      <c r="D92" s="146"/>
      <c r="H92" s="6"/>
    </row>
    <row r="93" spans="1:11" x14ac:dyDescent="0.35">
      <c r="A93" s="146"/>
      <c r="B93" s="84" t="s">
        <v>87</v>
      </c>
      <c r="C93" s="35" t="s">
        <v>88</v>
      </c>
      <c r="D93" s="60"/>
    </row>
    <row r="94" spans="1:11" x14ac:dyDescent="0.35">
      <c r="A94" s="146"/>
      <c r="B94" s="85" t="s">
        <v>31</v>
      </c>
      <c r="C94" s="36" t="s">
        <v>89</v>
      </c>
      <c r="D94" s="62"/>
      <c r="H94" s="6"/>
      <c r="K94" s="6"/>
    </row>
    <row r="95" spans="1:11" ht="15" thickBot="1" x14ac:dyDescent="0.4">
      <c r="A95" s="146"/>
      <c r="B95" s="147" t="s">
        <v>90</v>
      </c>
      <c r="C95" s="86"/>
      <c r="D95" s="64" t="str">
        <f ca="1">CONCATENATE($C$3,$C$106,$C$105,"_",$C$104,"_",$C$4,"_",IF(ISBLANK($C$5),"",$C$5&amp;"_"),$C$6,$C$7,"_",$C$93,$C$94)</f>
        <v>20250624_1559_7MileLookout_AKTAS513222_ownership.xls</v>
      </c>
      <c r="H95" s="6"/>
    </row>
    <row r="98" spans="2:8" x14ac:dyDescent="0.35">
      <c r="H98" s="6"/>
    </row>
    <row r="100" spans="2:8" x14ac:dyDescent="0.35">
      <c r="H100" s="6"/>
    </row>
    <row r="101" spans="2:8" ht="15" thickBot="1" x14ac:dyDescent="0.4"/>
    <row r="102" spans="2:8" x14ac:dyDescent="0.35">
      <c r="B102" s="148" t="s">
        <v>3</v>
      </c>
      <c r="C102" s="87"/>
      <c r="H102" s="6"/>
    </row>
    <row r="103" spans="2:8" x14ac:dyDescent="0.35">
      <c r="B103" s="88">
        <f ca="1">NOW()</f>
        <v>45832.666189583331</v>
      </c>
      <c r="C103" s="89"/>
      <c r="H103" s="6"/>
    </row>
    <row r="104" spans="2:8" x14ac:dyDescent="0.35">
      <c r="B104" s="90" t="s">
        <v>91</v>
      </c>
      <c r="C104" s="89" t="str">
        <f ca="1">TEXT(B103,"hhmm")</f>
        <v>1559</v>
      </c>
    </row>
    <row r="105" spans="2:8" x14ac:dyDescent="0.35">
      <c r="B105" s="90" t="s">
        <v>92</v>
      </c>
      <c r="C105" s="89" t="str">
        <f ca="1">TEXT(B103,"dd")</f>
        <v>24</v>
      </c>
    </row>
    <row r="106" spans="2:8" x14ac:dyDescent="0.35">
      <c r="B106" s="90" t="s">
        <v>93</v>
      </c>
      <c r="C106" s="89" t="str">
        <f ca="1">TEXT(B103,"mm")</f>
        <v>06</v>
      </c>
    </row>
    <row r="107" spans="2:8" ht="15" thickBot="1" x14ac:dyDescent="0.4">
      <c r="B107" s="91" t="s">
        <v>94</v>
      </c>
      <c r="C107" s="92" t="str">
        <f ca="1">TEXT(B103,"yyyy")</f>
        <v>2025</v>
      </c>
    </row>
    <row r="123" ht="13.5" customHeight="1" x14ac:dyDescent="0.35"/>
    <row r="124" ht="13.5" customHeight="1" x14ac:dyDescent="0.35"/>
    <row r="125" ht="13.5" customHeight="1" x14ac:dyDescent="0.35"/>
    <row r="126" ht="13.5" customHeight="1" x14ac:dyDescent="0.35"/>
    <row r="127" ht="13.5" customHeight="1" x14ac:dyDescent="0.35"/>
    <row r="128" ht="13.5" customHeight="1" x14ac:dyDescent="0.35"/>
    <row r="129" ht="13.5" customHeight="1" x14ac:dyDescent="0.35"/>
    <row r="130" ht="13.5" customHeight="1" x14ac:dyDescent="0.35"/>
    <row r="131" ht="13.5" customHeight="1" x14ac:dyDescent="0.35"/>
    <row r="132" ht="13.5" customHeight="1" x14ac:dyDescent="0.35"/>
    <row r="133" ht="13.5" customHeight="1" x14ac:dyDescent="0.35"/>
    <row r="134" ht="13.5" customHeight="1" x14ac:dyDescent="0.35"/>
    <row r="135" ht="13.5" customHeight="1" x14ac:dyDescent="0.35"/>
    <row r="136" ht="13.5" customHeight="1" x14ac:dyDescent="0.35"/>
    <row r="137" ht="13.5" customHeight="1" x14ac:dyDescent="0.35"/>
    <row r="138" ht="13.5" customHeight="1" x14ac:dyDescent="0.35"/>
    <row r="139" ht="13.5" customHeight="1" x14ac:dyDescent="0.35"/>
    <row r="140" ht="13.5" customHeight="1" x14ac:dyDescent="0.35"/>
    <row r="141" ht="13.5" customHeight="1" x14ac:dyDescent="0.35"/>
    <row r="142" ht="13.5" customHeight="1" x14ac:dyDescent="0.35"/>
    <row r="143" ht="13.5" customHeight="1" x14ac:dyDescent="0.35"/>
    <row r="144" ht="13.5" customHeight="1" x14ac:dyDescent="0.35"/>
    <row r="145" ht="13.5" customHeight="1" x14ac:dyDescent="0.35"/>
    <row r="146" ht="13.5" customHeight="1" x14ac:dyDescent="0.35"/>
    <row r="147" ht="13.5" customHeight="1" x14ac:dyDescent="0.35"/>
    <row r="148" ht="13.5" customHeight="1" x14ac:dyDescent="0.35"/>
    <row r="149" ht="13.5" customHeight="1" x14ac:dyDescent="0.35"/>
    <row r="150" ht="13.5" customHeight="1" x14ac:dyDescent="0.35"/>
    <row r="151" ht="13.5" customHeight="1" x14ac:dyDescent="0.35"/>
    <row r="152" ht="13.5" customHeight="1" x14ac:dyDescent="0.35"/>
    <row r="153" ht="13.5" customHeight="1" x14ac:dyDescent="0.35"/>
    <row r="154" ht="13.5" customHeight="1" x14ac:dyDescent="0.35"/>
    <row r="155" ht="13.5" customHeight="1" x14ac:dyDescent="0.35"/>
    <row r="156" ht="13.5" customHeight="1" x14ac:dyDescent="0.35"/>
    <row r="157" ht="13.5" customHeight="1" x14ac:dyDescent="0.35"/>
    <row r="158" ht="13.5" customHeight="1" x14ac:dyDescent="0.35"/>
    <row r="159" ht="13.5" customHeight="1" x14ac:dyDescent="0.35"/>
    <row r="160" ht="13.5" customHeight="1" x14ac:dyDescent="0.35"/>
    <row r="161" ht="13.5" customHeight="1" x14ac:dyDescent="0.35"/>
    <row r="162" ht="13.5" customHeight="1" x14ac:dyDescent="0.35"/>
    <row r="163" ht="13.5" customHeight="1" x14ac:dyDescent="0.35"/>
    <row r="164" ht="13.5" customHeight="1" x14ac:dyDescent="0.35"/>
    <row r="165" ht="13.5" customHeight="1" x14ac:dyDescent="0.35"/>
    <row r="166" ht="13.5" customHeight="1" x14ac:dyDescent="0.35"/>
    <row r="167" ht="13.5" customHeight="1" x14ac:dyDescent="0.35"/>
    <row r="168" ht="13.5" customHeight="1" x14ac:dyDescent="0.35"/>
    <row r="169" ht="13.5" customHeight="1" x14ac:dyDescent="0.35"/>
  </sheetData>
  <sheetProtection algorithmName="SHA-512" hashValue="WLXuX84IB5Vvv4xtcE14OEcAikQGRphFf5nj/VY+ogF1Lr8g/HVfqE38OYuTr0nSdm5uudVQPpY/M/ths0f1Mw==" saltValue="iRYMmRs6+Uc/i4pu4t89FA==" spinCount="100000" sheet="1" objects="1" scenarios="1"/>
  <dataValidations count="3">
    <dataValidation allowBlank="1" showErrorMessage="1" sqref="C80 C51" xr:uid="{472D3069-96F1-4030-BBC0-F1F74DBC0FA5}"/>
    <dataValidation type="list" allowBlank="1" showErrorMessage="1" sqref="C32" xr:uid="{98F1BC4B-764B-4FE2-B955-FB667F8EF7E0}">
      <formula1>$F$23:$F$35</formula1>
    </dataValidation>
    <dataValidation allowBlank="1" showInputMessage="1" showErrorMessage="1" errorTitle="Missing Data" error="Must have Date" sqref="C23" xr:uid="{01584712-C519-42F1-9C1F-93F8AF795F63}"/>
  </dataValidations>
  <pageMargins left="0.7" right="0.7" top="0.75" bottom="0.75" header="0.3" footer="0.3"/>
  <pageSetup orientation="portrait" horizontalDpi="1200" verticalDpi="1200" r:id="rId1"/>
  <ignoredErrors>
    <ignoredError sqref="C58" numberStoredAsText="1"/>
  </ignoredErrors>
  <extLst>
    <ext xmlns:x14="http://schemas.microsoft.com/office/spreadsheetml/2009/9/main" uri="{CCE6A557-97BC-4b89-ADB6-D9C93CAAB3DF}">
      <x14:dataValidations xmlns:xm="http://schemas.microsoft.com/office/excel/2006/main" count="19">
        <x14:dataValidation type="list" allowBlank="1" showErrorMessage="1" xr:uid="{C8BC53C6-0E54-45DE-8CF9-EAF37C0E685F}">
          <x14:formula1>
            <xm:f>Dropdown_Option_Tables!$N$17:$N$18</xm:f>
          </x14:formula1>
          <xm:sqref>C73 C50 C55 C64</xm:sqref>
        </x14:dataValidation>
        <x14:dataValidation type="list" allowBlank="1" showErrorMessage="1" xr:uid="{ABFAF44E-EAB8-4EBA-B575-74F8C432FC03}">
          <x14:formula1>
            <xm:f>Dropdown_Option_Tables!$O$5:$O$14</xm:f>
          </x14:formula1>
          <xm:sqref>C72:C73 C63 C54 C49:C50</xm:sqref>
        </x14:dataValidation>
        <x14:dataValidation type="list" allowBlank="1" showErrorMessage="1" xr:uid="{5535272C-D0D0-4147-943D-30AD48C53172}">
          <x14:formula1>
            <xm:f>Dropdown_Option_Tables!$N$25:$N$27</xm:f>
          </x14:formula1>
          <xm:sqref>C68 C59 C78</xm:sqref>
        </x14:dataValidation>
        <x14:dataValidation type="list" allowBlank="1" showErrorMessage="1" xr:uid="{94B14F5F-9B15-4552-BF74-D2B1065C38B5}">
          <x14:formula1>
            <xm:f>Dropdown_Option_Tables!$N$21:$N$22</xm:f>
          </x14:formula1>
          <xm:sqref>C67 C58 C77</xm:sqref>
        </x14:dataValidation>
        <x14:dataValidation type="list" allowBlank="1" showErrorMessage="1" xr:uid="{8C955A53-E818-4AB6-AF79-29E5921826D9}">
          <x14:formula1>
            <xm:f>Dropdown_Option_Tables!$L$5:$L$28</xm:f>
          </x14:formula1>
          <xm:sqref>C74</xm:sqref>
        </x14:dataValidation>
        <x14:dataValidation type="list" allowBlank="1" showInputMessage="1" showErrorMessage="1" xr:uid="{AF865A90-8B16-4503-9283-ED2C067B16F4}">
          <x14:formula1>
            <xm:f>Dropdown_Option_Tables!$B$5:$B$12</xm:f>
          </x14:formula1>
          <xm:sqref>C8</xm:sqref>
        </x14:dataValidation>
        <x14:dataValidation type="list" allowBlank="1" showErrorMessage="1" xr:uid="{A803B066-7CD5-48AA-B4DC-1E9EEADF5B5E}">
          <x14:formula1>
            <xm:f>Dropdown_Option_Tables!$B$26:$B$43</xm:f>
          </x14:formula1>
          <xm:sqref>C38 C27 C34</xm:sqref>
        </x14:dataValidation>
        <x14:dataValidation type="list" allowBlank="1" showErrorMessage="1" xr:uid="{097C4283-A946-41D0-9180-4244035D3930}">
          <x14:formula1>
            <xm:f>Dropdown_Option_Tables!$J$13:$J$15</xm:f>
          </x14:formula1>
          <xm:sqref>C48</xm:sqref>
        </x14:dataValidation>
        <x14:dataValidation type="list" allowBlank="1" showErrorMessage="1" xr:uid="{73B11E63-826F-4A60-AE74-411A5EB176AF}">
          <x14:formula1>
            <xm:f>Dropdown_Option_Tables!$E$27:$E$31</xm:f>
          </x14:formula1>
          <xm:sqref>C37</xm:sqref>
        </x14:dataValidation>
        <x14:dataValidation type="list" allowBlank="1" showErrorMessage="1" xr:uid="{0B96135B-C8D2-4114-97C9-6792F355C4CE}">
          <x14:formula1>
            <xm:f>Dropdown_Option_Tables!$N$30:$N$32</xm:f>
          </x14:formula1>
          <xm:sqref>C75</xm:sqref>
        </x14:dataValidation>
        <x14:dataValidation type="list" allowBlank="1" showErrorMessage="1" xr:uid="{2D96F945-97B8-4040-8481-8AD90B377BF3}">
          <x14:formula1>
            <xm:f>Dropdown_Option_Tables!$B$26:$B$27</xm:f>
          </x14:formula1>
          <xm:sqref>C76</xm:sqref>
        </x14:dataValidation>
        <x14:dataValidation type="list" allowBlank="1" showInputMessage="1" showErrorMessage="1" xr:uid="{D31AF3BD-6E3F-4A57-8E70-E7D3FADD57C3}">
          <x14:formula1>
            <xm:f>Dropdown_Option_Tables!$B$26:$B$43</xm:f>
          </x14:formula1>
          <xm:sqref>C94 C89</xm:sqref>
        </x14:dataValidation>
        <x14:dataValidation type="list" allowBlank="1" showErrorMessage="1" xr:uid="{68C47FD9-4271-400B-90E0-A444973DF0A8}">
          <x14:formula1>
            <xm:f>Dropdown_Option_Tables!$J$5:$J$33</xm:f>
          </x14:formula1>
          <xm:sqref>C62 C53</xm:sqref>
        </x14:dataValidation>
        <x14:dataValidation type="list" allowBlank="1" showErrorMessage="1" xr:uid="{A28B1BB9-8671-4955-9FB7-43FE3BC3BA60}">
          <x14:formula1>
            <xm:f>Dropdown_Option_Tables!$E$5:$E$24</xm:f>
          </x14:formula1>
          <xm:sqref>C33</xm:sqref>
        </x14:dataValidation>
        <x14:dataValidation type="list" allowBlank="1" showErrorMessage="1" xr:uid="{95BF6DE3-0930-4F65-A633-25838D9B2CB9}">
          <x14:formula1>
            <xm:f>Dropdown_Option_Tables!$D$34:$D$35</xm:f>
          </x14:formula1>
          <xm:sqref>C56 C65</xm:sqref>
        </x14:dataValidation>
        <x14:dataValidation type="list" allowBlank="1" showInputMessage="1" showErrorMessage="1" xr:uid="{562E9B42-31CF-4A9F-90DD-F0223D76DC52}">
          <x14:formula1>
            <xm:f>Dropdown_Option_Tables!$E$5:$E$24</xm:f>
          </x14:formula1>
          <xm:sqref>C26 C88</xm:sqref>
        </x14:dataValidation>
        <x14:dataValidation type="list" allowBlank="1" showErrorMessage="1" xr:uid="{4BE11914-F211-46ED-A548-0DB7FDE495C1}">
          <x14:formula1>
            <xm:f>Dropdown_Option_Tables!$G$17:$G$23</xm:f>
          </x14:formula1>
          <xm:sqref>C31</xm:sqref>
        </x14:dataValidation>
        <x14:dataValidation type="list" allowBlank="1" showErrorMessage="1" xr:uid="{BEE799B2-6E1D-40C0-9349-A91AB7534AA7}">
          <x14:formula1>
            <xm:f>Dropdown_Option_Tables!$G$11:$G$14</xm:f>
          </x14:formula1>
          <xm:sqref>C30</xm:sqref>
        </x14:dataValidation>
        <x14:dataValidation type="list" allowBlank="1" showInputMessage="1" showErrorMessage="1" xr:uid="{0E59890F-F78A-4EC9-9422-1505ABC99D7A}">
          <x14:formula1>
            <xm:f>Dropdown_Option_Tables!$J$5:$J$33</xm:f>
          </x14:formula1>
          <xm:sqref>C71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66FEF3-832D-424E-BA88-A2894CB237FD}">
  <dimension ref="A2:O43"/>
  <sheetViews>
    <sheetView workbookViewId="0">
      <selection activeCell="D23" sqref="D23"/>
    </sheetView>
  </sheetViews>
  <sheetFormatPr defaultColWidth="8.90625" defaultRowHeight="14.5" x14ac:dyDescent="0.35"/>
  <cols>
    <col min="1" max="1" width="2.453125" customWidth="1"/>
    <col min="2" max="2" width="21.453125" customWidth="1"/>
    <col min="3" max="3" width="2.36328125" customWidth="1"/>
    <col min="4" max="4" width="47.08984375" customWidth="1"/>
    <col min="5" max="5" width="17.6328125" customWidth="1"/>
    <col min="6" max="6" width="2.36328125" customWidth="1"/>
    <col min="7" max="7" width="12.08984375" customWidth="1"/>
    <col min="8" max="8" width="2.36328125" customWidth="1"/>
    <col min="9" max="9" width="46.08984375" customWidth="1"/>
    <col min="11" max="11" width="2.36328125" customWidth="1"/>
    <col min="12" max="12" width="17" customWidth="1"/>
    <col min="13" max="13" width="2.36328125" customWidth="1"/>
    <col min="14" max="14" width="24.6328125" customWidth="1"/>
  </cols>
  <sheetData>
    <row r="2" spans="1:15" x14ac:dyDescent="0.35">
      <c r="A2" s="83" t="s">
        <v>95</v>
      </c>
      <c r="B2" s="83"/>
      <c r="C2" s="83"/>
      <c r="D2" s="83"/>
    </row>
    <row r="3" spans="1:15" ht="15" thickBot="1" x14ac:dyDescent="0.4">
      <c r="G3" s="6"/>
    </row>
    <row r="4" spans="1:15" x14ac:dyDescent="0.35">
      <c r="B4" s="149" t="s">
        <v>96</v>
      </c>
      <c r="D4" s="150" t="s">
        <v>97</v>
      </c>
      <c r="E4" s="93"/>
      <c r="G4" s="151" t="s">
        <v>240</v>
      </c>
      <c r="I4" s="150" t="s">
        <v>99</v>
      </c>
      <c r="J4" s="93"/>
      <c r="L4" s="151" t="s">
        <v>100</v>
      </c>
      <c r="N4" s="150" t="s">
        <v>101</v>
      </c>
      <c r="O4" s="94"/>
    </row>
    <row r="5" spans="1:15" x14ac:dyDescent="0.35">
      <c r="B5" s="95" t="s">
        <v>127</v>
      </c>
      <c r="D5" s="96" t="s">
        <v>102</v>
      </c>
      <c r="E5" s="97" t="s">
        <v>103</v>
      </c>
      <c r="G5" s="159" t="s">
        <v>243</v>
      </c>
      <c r="I5" s="99" t="s">
        <v>105</v>
      </c>
      <c r="J5" s="100" t="s">
        <v>106</v>
      </c>
      <c r="L5" s="101" t="s">
        <v>107</v>
      </c>
      <c r="N5" s="102" t="s">
        <v>108</v>
      </c>
      <c r="O5" s="103" t="s">
        <v>109</v>
      </c>
    </row>
    <row r="6" spans="1:15" x14ac:dyDescent="0.35">
      <c r="B6" s="95" t="s">
        <v>233</v>
      </c>
      <c r="D6" s="96" t="s">
        <v>110</v>
      </c>
      <c r="E6" s="97" t="s">
        <v>30</v>
      </c>
      <c r="G6" s="159" t="s">
        <v>241</v>
      </c>
      <c r="I6" s="99" t="s">
        <v>112</v>
      </c>
      <c r="J6" s="100" t="s">
        <v>113</v>
      </c>
      <c r="L6" s="101" t="s">
        <v>76</v>
      </c>
      <c r="N6" s="102" t="s">
        <v>114</v>
      </c>
      <c r="O6" s="103" t="s">
        <v>53</v>
      </c>
    </row>
    <row r="7" spans="1:15" x14ac:dyDescent="0.35">
      <c r="B7" s="95" t="s">
        <v>285</v>
      </c>
      <c r="D7" s="96" t="s">
        <v>115</v>
      </c>
      <c r="E7" s="97" t="s">
        <v>116</v>
      </c>
      <c r="G7" s="159" t="s">
        <v>242</v>
      </c>
      <c r="I7" s="99" t="s">
        <v>118</v>
      </c>
      <c r="J7" s="100" t="s">
        <v>58</v>
      </c>
      <c r="L7" s="101">
        <v>1</v>
      </c>
      <c r="N7" s="102" t="s">
        <v>119</v>
      </c>
      <c r="O7" s="103" t="s">
        <v>120</v>
      </c>
    </row>
    <row r="8" spans="1:15" ht="15" thickBot="1" x14ac:dyDescent="0.4">
      <c r="B8" s="95" t="s">
        <v>286</v>
      </c>
      <c r="D8" s="96" t="s">
        <v>121</v>
      </c>
      <c r="E8" s="97" t="s">
        <v>122</v>
      </c>
      <c r="G8" s="16" t="s">
        <v>261</v>
      </c>
      <c r="I8" s="99" t="s">
        <v>123</v>
      </c>
      <c r="J8" s="100" t="s">
        <v>124</v>
      </c>
      <c r="L8" s="101">
        <v>2</v>
      </c>
      <c r="N8" s="102" t="s">
        <v>125</v>
      </c>
      <c r="O8" s="103" t="s">
        <v>126</v>
      </c>
    </row>
    <row r="9" spans="1:15" ht="15" thickBot="1" x14ac:dyDescent="0.4">
      <c r="B9" s="7"/>
      <c r="D9" s="96" t="s">
        <v>166</v>
      </c>
      <c r="E9" s="97" t="s">
        <v>167</v>
      </c>
      <c r="I9" s="99" t="s">
        <v>128</v>
      </c>
      <c r="J9" s="100" t="s">
        <v>129</v>
      </c>
      <c r="L9" s="101">
        <v>3</v>
      </c>
      <c r="N9" s="102" t="s">
        <v>130</v>
      </c>
      <c r="O9" s="103" t="s">
        <v>131</v>
      </c>
    </row>
    <row r="10" spans="1:15" x14ac:dyDescent="0.35">
      <c r="B10" s="7"/>
      <c r="C10" s="104"/>
      <c r="D10" s="96" t="s">
        <v>170</v>
      </c>
      <c r="E10" s="97" t="s">
        <v>171</v>
      </c>
      <c r="G10" s="151" t="s">
        <v>98</v>
      </c>
      <c r="I10" s="99" t="s">
        <v>133</v>
      </c>
      <c r="J10" s="100" t="s">
        <v>134</v>
      </c>
      <c r="L10" s="101">
        <v>4</v>
      </c>
      <c r="N10" s="102" t="s">
        <v>135</v>
      </c>
      <c r="O10" s="103" t="s">
        <v>136</v>
      </c>
    </row>
    <row r="11" spans="1:15" x14ac:dyDescent="0.35">
      <c r="B11" s="7"/>
      <c r="D11" s="96" t="s">
        <v>173</v>
      </c>
      <c r="E11" s="97" t="s">
        <v>174</v>
      </c>
      <c r="G11" s="98" t="s">
        <v>104</v>
      </c>
      <c r="I11" s="99" t="s">
        <v>138</v>
      </c>
      <c r="J11" s="100" t="s">
        <v>139</v>
      </c>
      <c r="L11" s="101">
        <v>5</v>
      </c>
      <c r="N11" s="102" t="s">
        <v>140</v>
      </c>
      <c r="O11" s="103" t="s">
        <v>141</v>
      </c>
    </row>
    <row r="12" spans="1:15" x14ac:dyDescent="0.35">
      <c r="B12" s="7"/>
      <c r="D12" s="155" t="s">
        <v>270</v>
      </c>
      <c r="E12" s="156" t="s">
        <v>271</v>
      </c>
      <c r="G12" s="98" t="s">
        <v>111</v>
      </c>
      <c r="I12" s="99" t="s">
        <v>143</v>
      </c>
      <c r="J12" s="100" t="s">
        <v>144</v>
      </c>
      <c r="L12" s="101">
        <v>6</v>
      </c>
      <c r="N12" s="102" t="s">
        <v>145</v>
      </c>
      <c r="O12" s="103" t="s">
        <v>60</v>
      </c>
    </row>
    <row r="13" spans="1:15" ht="15" thickBot="1" x14ac:dyDescent="0.4">
      <c r="D13" s="96" t="s">
        <v>149</v>
      </c>
      <c r="E13" s="97" t="s">
        <v>150</v>
      </c>
      <c r="G13" s="98" t="s">
        <v>117</v>
      </c>
      <c r="I13" s="99" t="s">
        <v>146</v>
      </c>
      <c r="J13" s="100" t="s">
        <v>137</v>
      </c>
      <c r="L13" s="101">
        <v>7</v>
      </c>
      <c r="N13" s="102" t="s">
        <v>147</v>
      </c>
      <c r="O13" s="103" t="s">
        <v>148</v>
      </c>
    </row>
    <row r="14" spans="1:15" ht="15" thickBot="1" x14ac:dyDescent="0.4">
      <c r="B14" s="149"/>
      <c r="D14" s="96" t="s">
        <v>153</v>
      </c>
      <c r="E14" s="97" t="s">
        <v>154</v>
      </c>
      <c r="G14" s="16"/>
      <c r="I14" s="99" t="s">
        <v>152</v>
      </c>
      <c r="J14" s="100" t="s">
        <v>51</v>
      </c>
      <c r="L14" s="101">
        <v>8</v>
      </c>
      <c r="N14" s="170"/>
      <c r="O14" s="12"/>
    </row>
    <row r="15" spans="1:15" ht="15" thickBot="1" x14ac:dyDescent="0.4">
      <c r="B15" s="95"/>
      <c r="D15" s="155" t="s">
        <v>265</v>
      </c>
      <c r="E15" s="97" t="s">
        <v>263</v>
      </c>
      <c r="I15" s="99" t="s">
        <v>156</v>
      </c>
      <c r="J15" s="100" t="s">
        <v>157</v>
      </c>
      <c r="L15" s="101">
        <v>9</v>
      </c>
    </row>
    <row r="16" spans="1:15" x14ac:dyDescent="0.35">
      <c r="B16" s="95"/>
      <c r="D16" s="155" t="s">
        <v>266</v>
      </c>
      <c r="E16" s="97" t="s">
        <v>160</v>
      </c>
      <c r="G16" s="151" t="s">
        <v>132</v>
      </c>
      <c r="I16" s="99" t="s">
        <v>20</v>
      </c>
      <c r="J16" s="100" t="s">
        <v>158</v>
      </c>
      <c r="L16" s="101">
        <v>10</v>
      </c>
      <c r="N16" s="151" t="s">
        <v>159</v>
      </c>
    </row>
    <row r="17" spans="2:14" x14ac:dyDescent="0.35">
      <c r="B17" s="95"/>
      <c r="D17" s="155" t="s">
        <v>267</v>
      </c>
      <c r="E17" s="97" t="s">
        <v>262</v>
      </c>
      <c r="G17" s="105" t="s">
        <v>137</v>
      </c>
      <c r="I17" s="99" t="s">
        <v>161</v>
      </c>
      <c r="J17" s="100" t="s">
        <v>162</v>
      </c>
      <c r="L17" s="101">
        <v>11</v>
      </c>
      <c r="N17" s="106" t="s">
        <v>55</v>
      </c>
    </row>
    <row r="18" spans="2:14" ht="15" thickBot="1" x14ac:dyDescent="0.4">
      <c r="B18" s="95"/>
      <c r="D18" s="155" t="s">
        <v>287</v>
      </c>
      <c r="E18" s="156" t="s">
        <v>162</v>
      </c>
      <c r="G18" s="105" t="s">
        <v>142</v>
      </c>
      <c r="I18" s="99" t="s">
        <v>163</v>
      </c>
      <c r="J18" s="100" t="s">
        <v>116</v>
      </c>
      <c r="L18" s="101">
        <v>12</v>
      </c>
      <c r="N18" s="107" t="s">
        <v>62</v>
      </c>
    </row>
    <row r="19" spans="2:14" ht="15" thickBot="1" x14ac:dyDescent="0.4">
      <c r="B19" s="95"/>
      <c r="D19" s="181"/>
      <c r="E19" s="167"/>
      <c r="G19" s="105" t="s">
        <v>40</v>
      </c>
      <c r="I19" s="99" t="s">
        <v>164</v>
      </c>
      <c r="J19" s="100" t="s">
        <v>165</v>
      </c>
      <c r="L19" s="101">
        <v>13</v>
      </c>
    </row>
    <row r="20" spans="2:14" x14ac:dyDescent="0.35">
      <c r="B20" s="95"/>
      <c r="D20" s="181" t="s">
        <v>264</v>
      </c>
      <c r="E20" s="167"/>
      <c r="G20" s="105" t="s">
        <v>151</v>
      </c>
      <c r="I20" s="99" t="s">
        <v>168</v>
      </c>
      <c r="J20" s="100" t="s">
        <v>71</v>
      </c>
      <c r="L20" s="101">
        <v>14</v>
      </c>
      <c r="N20" s="151" t="s">
        <v>169</v>
      </c>
    </row>
    <row r="21" spans="2:14" x14ac:dyDescent="0.35">
      <c r="B21" s="95"/>
      <c r="D21" s="182" t="s">
        <v>268</v>
      </c>
      <c r="E21" s="183" t="s">
        <v>269</v>
      </c>
      <c r="G21" s="105" t="s">
        <v>155</v>
      </c>
      <c r="I21" s="126" t="s">
        <v>234</v>
      </c>
      <c r="J21" s="127" t="s">
        <v>172</v>
      </c>
      <c r="L21" s="101">
        <v>15</v>
      </c>
      <c r="N21" s="108" t="str">
        <f ca="1">TEXT(NOW(),"mmdd")</f>
        <v>0624</v>
      </c>
    </row>
    <row r="22" spans="2:14" ht="15" thickBot="1" x14ac:dyDescent="0.4">
      <c r="B22" s="95"/>
      <c r="D22" s="168"/>
      <c r="E22" s="17"/>
      <c r="G22" s="14"/>
      <c r="I22" s="99" t="s">
        <v>175</v>
      </c>
      <c r="J22" s="100" t="s">
        <v>176</v>
      </c>
      <c r="L22" s="101">
        <v>16</v>
      </c>
      <c r="N22" s="109" t="str">
        <f ca="1">TEXT(NOW()+1,"mmdd")</f>
        <v>0625</v>
      </c>
    </row>
    <row r="23" spans="2:14" ht="15" thickBot="1" x14ac:dyDescent="0.4">
      <c r="B23" s="95"/>
      <c r="D23" s="168"/>
      <c r="E23" s="17"/>
      <c r="G23" s="15"/>
      <c r="I23" s="128" t="s">
        <v>177</v>
      </c>
      <c r="J23" s="129" t="s">
        <v>178</v>
      </c>
      <c r="L23" s="101">
        <v>17</v>
      </c>
    </row>
    <row r="24" spans="2:14" ht="15" thickBot="1" x14ac:dyDescent="0.4">
      <c r="D24" s="169"/>
      <c r="E24" s="18"/>
      <c r="I24" s="99" t="s">
        <v>179</v>
      </c>
      <c r="J24" s="100" t="s">
        <v>180</v>
      </c>
      <c r="L24" s="101">
        <v>18</v>
      </c>
      <c r="N24" s="151" t="s">
        <v>181</v>
      </c>
    </row>
    <row r="25" spans="2:14" ht="15" thickBot="1" x14ac:dyDescent="0.4">
      <c r="B25" s="151" t="s">
        <v>182</v>
      </c>
      <c r="I25" s="99" t="s">
        <v>183</v>
      </c>
      <c r="J25" s="100" t="s">
        <v>184</v>
      </c>
      <c r="L25" s="101">
        <v>19</v>
      </c>
      <c r="N25" s="108" t="s">
        <v>69</v>
      </c>
    </row>
    <row r="26" spans="2:14" x14ac:dyDescent="0.35">
      <c r="B26" s="184" t="s">
        <v>32</v>
      </c>
      <c r="D26" s="152" t="s">
        <v>185</v>
      </c>
      <c r="E26" s="112"/>
      <c r="I26" s="99" t="s">
        <v>186</v>
      </c>
      <c r="J26" s="100" t="s">
        <v>187</v>
      </c>
      <c r="L26" s="101">
        <v>20</v>
      </c>
      <c r="N26" s="108" t="s">
        <v>188</v>
      </c>
    </row>
    <row r="27" spans="2:14" ht="15" thickBot="1" x14ac:dyDescent="0.4">
      <c r="B27" s="161" t="s">
        <v>189</v>
      </c>
      <c r="D27" s="96" t="s">
        <v>277</v>
      </c>
      <c r="E27" s="97" t="s">
        <v>272</v>
      </c>
      <c r="I27" s="99" t="s">
        <v>190</v>
      </c>
      <c r="J27" s="100" t="s">
        <v>191</v>
      </c>
      <c r="L27" s="115"/>
      <c r="N27" s="116"/>
    </row>
    <row r="28" spans="2:14" ht="15" thickBot="1" x14ac:dyDescent="0.4">
      <c r="B28" s="161" t="s">
        <v>44</v>
      </c>
      <c r="D28" s="96" t="s">
        <v>276</v>
      </c>
      <c r="E28" s="97" t="s">
        <v>281</v>
      </c>
      <c r="I28" s="99" t="s">
        <v>192</v>
      </c>
      <c r="J28" s="100" t="s">
        <v>193</v>
      </c>
      <c r="L28" s="13"/>
    </row>
    <row r="29" spans="2:14" x14ac:dyDescent="0.35">
      <c r="B29" s="161" t="s">
        <v>194</v>
      </c>
      <c r="D29" s="96" t="s">
        <v>278</v>
      </c>
      <c r="E29" s="97" t="s">
        <v>273</v>
      </c>
      <c r="I29" s="99" t="s">
        <v>195</v>
      </c>
      <c r="J29" s="100" t="s">
        <v>196</v>
      </c>
      <c r="N29" s="151" t="s">
        <v>197</v>
      </c>
    </row>
    <row r="30" spans="2:14" x14ac:dyDescent="0.35">
      <c r="B30" s="161" t="s">
        <v>198</v>
      </c>
      <c r="D30" s="96" t="s">
        <v>279</v>
      </c>
      <c r="E30" s="97" t="s">
        <v>274</v>
      </c>
      <c r="I30" s="171"/>
      <c r="J30" s="172"/>
      <c r="N30" s="101" t="s">
        <v>78</v>
      </c>
    </row>
    <row r="31" spans="2:14" ht="15" thickBot="1" x14ac:dyDescent="0.4">
      <c r="B31" s="161" t="s">
        <v>199</v>
      </c>
      <c r="D31" s="113" t="s">
        <v>280</v>
      </c>
      <c r="E31" s="110" t="s">
        <v>275</v>
      </c>
      <c r="I31" s="171"/>
      <c r="J31" s="172"/>
      <c r="N31" s="101" t="s">
        <v>200</v>
      </c>
    </row>
    <row r="32" spans="2:14" ht="15" thickBot="1" x14ac:dyDescent="0.4">
      <c r="B32" s="161" t="s">
        <v>201</v>
      </c>
      <c r="I32" s="171"/>
      <c r="J32" s="172"/>
      <c r="N32" s="13"/>
    </row>
    <row r="33" spans="2:10" ht="15" thickBot="1" x14ac:dyDescent="0.4">
      <c r="B33" s="161" t="s">
        <v>89</v>
      </c>
      <c r="D33" s="151" t="s">
        <v>203</v>
      </c>
      <c r="I33" s="173"/>
      <c r="J33" s="174"/>
    </row>
    <row r="34" spans="2:10" x14ac:dyDescent="0.35">
      <c r="B34" s="161" t="s">
        <v>202</v>
      </c>
      <c r="D34" s="111" t="s">
        <v>64</v>
      </c>
    </row>
    <row r="35" spans="2:10" ht="15" thickBot="1" x14ac:dyDescent="0.4">
      <c r="B35" s="161" t="s">
        <v>237</v>
      </c>
      <c r="D35" s="114" t="s">
        <v>72</v>
      </c>
    </row>
    <row r="36" spans="2:10" x14ac:dyDescent="0.35">
      <c r="B36" s="161" t="s">
        <v>238</v>
      </c>
    </row>
    <row r="37" spans="2:10" x14ac:dyDescent="0.35">
      <c r="B37" s="161" t="s">
        <v>239</v>
      </c>
    </row>
    <row r="38" spans="2:10" x14ac:dyDescent="0.35">
      <c r="B38" s="161" t="s">
        <v>258</v>
      </c>
    </row>
    <row r="39" spans="2:10" x14ac:dyDescent="0.35">
      <c r="B39" s="161" t="s">
        <v>259</v>
      </c>
    </row>
    <row r="40" spans="2:10" x14ac:dyDescent="0.35">
      <c r="B40" s="161" t="s">
        <v>260</v>
      </c>
    </row>
    <row r="41" spans="2:10" x14ac:dyDescent="0.35">
      <c r="B41" s="161"/>
    </row>
    <row r="42" spans="2:10" x14ac:dyDescent="0.35">
      <c r="B42" s="161"/>
    </row>
    <row r="43" spans="2:10" ht="15" thickBot="1" x14ac:dyDescent="0.4">
      <c r="B43" s="158"/>
    </row>
  </sheetData>
  <sheetProtection algorithmName="SHA-512" hashValue="Bifrg8CiBe4dLNJStP5h2PuH9xFqkrdmy+v29cgklh8Tl3KMFAt3Vo7N2XRtrF1PAasD0VMYVaFDt6ZhW8RCtw==" saltValue="SvWvLBuLfQ6oemm7nETx8w==" spinCount="100000" sheet="1" objects="1" scenarios="1"/>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80"/>
  <sheetViews>
    <sheetView workbookViewId="0">
      <selection activeCell="F13" sqref="F13"/>
    </sheetView>
  </sheetViews>
  <sheetFormatPr defaultColWidth="12.54296875" defaultRowHeight="15" customHeight="1" x14ac:dyDescent="0.35"/>
  <cols>
    <col min="1" max="1" width="67.90625" customWidth="1"/>
    <col min="2" max="2" width="13.08984375" customWidth="1"/>
    <col min="3" max="3" width="22.453125" customWidth="1"/>
    <col min="4" max="26" width="7.54296875" customWidth="1"/>
  </cols>
  <sheetData>
    <row r="1" spans="1:3" ht="14.5" x14ac:dyDescent="0.35">
      <c r="A1" s="5" t="s">
        <v>251</v>
      </c>
    </row>
    <row r="2" spans="1:3" ht="14.5" x14ac:dyDescent="0.35">
      <c r="A2" s="6" t="s">
        <v>204</v>
      </c>
    </row>
    <row r="3" spans="1:3" ht="14.5" x14ac:dyDescent="0.35">
      <c r="A3" s="6" t="s">
        <v>252</v>
      </c>
    </row>
    <row r="4" spans="1:3" ht="29" x14ac:dyDescent="0.35">
      <c r="A4" s="4" t="s">
        <v>205</v>
      </c>
    </row>
    <row r="5" spans="1:3" ht="14.5" x14ac:dyDescent="0.35">
      <c r="A5" s="1"/>
    </row>
    <row r="6" spans="1:3" ht="43.5" x14ac:dyDescent="0.35">
      <c r="A6" s="19" t="s">
        <v>206</v>
      </c>
    </row>
    <row r="7" spans="1:3" ht="14.5" x14ac:dyDescent="0.35">
      <c r="A7" s="1"/>
    </row>
    <row r="8" spans="1:3" ht="101.5" x14ac:dyDescent="0.35">
      <c r="A8" s="1" t="s">
        <v>207</v>
      </c>
      <c r="C8" s="4" t="s">
        <v>15</v>
      </c>
    </row>
    <row r="9" spans="1:3" ht="14.5" x14ac:dyDescent="0.35">
      <c r="A9" s="1"/>
    </row>
    <row r="10" spans="1:3" ht="14.5" x14ac:dyDescent="0.35">
      <c r="A10" s="1"/>
    </row>
    <row r="11" spans="1:3" ht="14.5" x14ac:dyDescent="0.35">
      <c r="A11" s="1"/>
    </row>
    <row r="12" spans="1:3" ht="14.5" x14ac:dyDescent="0.35">
      <c r="A12" s="2" t="s">
        <v>208</v>
      </c>
    </row>
    <row r="13" spans="1:3" ht="14.5" x14ac:dyDescent="0.35">
      <c r="A13" s="3"/>
    </row>
    <row r="14" spans="1:3" ht="14.5" x14ac:dyDescent="0.35">
      <c r="A14" s="20" t="s">
        <v>209</v>
      </c>
      <c r="B14" s="21"/>
      <c r="C14" s="21"/>
    </row>
    <row r="15" spans="1:3" ht="14.5" x14ac:dyDescent="0.35">
      <c r="A15" s="176"/>
      <c r="B15" s="23" t="s">
        <v>210</v>
      </c>
      <c r="C15" s="21"/>
    </row>
    <row r="16" spans="1:3" ht="14.5" x14ac:dyDescent="0.35">
      <c r="A16" s="175"/>
      <c r="B16" s="24"/>
      <c r="C16" s="23" t="s">
        <v>211</v>
      </c>
    </row>
    <row r="17" spans="1:6" ht="14.5" x14ac:dyDescent="0.35">
      <c r="A17" s="175"/>
      <c r="B17" s="22"/>
      <c r="C17" s="25" t="s">
        <v>212</v>
      </c>
    </row>
    <row r="18" spans="1:6" ht="14.5" x14ac:dyDescent="0.35">
      <c r="A18" s="175"/>
      <c r="B18" s="22"/>
      <c r="C18" s="25" t="s">
        <v>213</v>
      </c>
    </row>
    <row r="19" spans="1:6" ht="14.5" x14ac:dyDescent="0.35">
      <c r="A19" s="175"/>
      <c r="B19" s="22"/>
      <c r="C19" s="25" t="s">
        <v>214</v>
      </c>
    </row>
    <row r="20" spans="1:6" ht="14.5" x14ac:dyDescent="0.35">
      <c r="A20" s="175"/>
      <c r="B20" s="22"/>
      <c r="C20" s="23" t="s">
        <v>215</v>
      </c>
    </row>
    <row r="21" spans="1:6" ht="14.5" x14ac:dyDescent="0.35">
      <c r="A21" s="175"/>
      <c r="B21" s="23" t="s">
        <v>216</v>
      </c>
      <c r="C21" s="21"/>
    </row>
    <row r="22" spans="1:6" ht="14.5" x14ac:dyDescent="0.35">
      <c r="A22" s="175"/>
      <c r="B22" s="22"/>
      <c r="C22" s="177" t="s">
        <v>250</v>
      </c>
    </row>
    <row r="23" spans="1:6" ht="14.5" x14ac:dyDescent="0.35">
      <c r="A23" s="175"/>
      <c r="B23" s="23" t="s">
        <v>217</v>
      </c>
      <c r="C23" s="21"/>
      <c r="F23" s="8"/>
    </row>
    <row r="24" spans="1:6" ht="14.5" x14ac:dyDescent="0.35">
      <c r="A24" s="175"/>
      <c r="B24" s="175"/>
      <c r="C24" s="26" t="s">
        <v>218</v>
      </c>
    </row>
    <row r="25" spans="1:6" ht="14.5" x14ac:dyDescent="0.35">
      <c r="A25" s="175"/>
      <c r="B25" s="22"/>
      <c r="C25" s="23" t="s">
        <v>219</v>
      </c>
    </row>
    <row r="26" spans="1:6" ht="14.5" x14ac:dyDescent="0.35">
      <c r="A26" s="175"/>
      <c r="B26" s="22"/>
      <c r="C26" s="23" t="s">
        <v>220</v>
      </c>
    </row>
    <row r="27" spans="1:6" ht="14.5" x14ac:dyDescent="0.35">
      <c r="A27" s="175"/>
      <c r="B27" s="22"/>
      <c r="C27" s="25" t="s">
        <v>221</v>
      </c>
    </row>
    <row r="28" spans="1:6" ht="14.5" x14ac:dyDescent="0.35">
      <c r="A28" s="175"/>
      <c r="B28" s="22"/>
      <c r="C28" s="25" t="s">
        <v>222</v>
      </c>
    </row>
    <row r="29" spans="1:6" ht="14.5" x14ac:dyDescent="0.35">
      <c r="A29" s="175"/>
      <c r="B29" s="22"/>
      <c r="C29" s="25" t="s">
        <v>223</v>
      </c>
    </row>
    <row r="30" spans="1:6" ht="14.5" x14ac:dyDescent="0.35">
      <c r="A30" s="175"/>
      <c r="B30" s="22"/>
      <c r="C30" s="25" t="s">
        <v>137</v>
      </c>
    </row>
    <row r="31" spans="1:6" ht="14.5" x14ac:dyDescent="0.35">
      <c r="A31" s="175"/>
      <c r="B31" s="22"/>
      <c r="C31" s="25" t="s">
        <v>224</v>
      </c>
    </row>
    <row r="32" spans="1:6" ht="14.5" x14ac:dyDescent="0.35">
      <c r="A32" s="175"/>
      <c r="B32" s="22"/>
      <c r="C32" s="25" t="s">
        <v>225</v>
      </c>
    </row>
    <row r="33" spans="1:3" ht="14.5" x14ac:dyDescent="0.35">
      <c r="A33" s="175"/>
      <c r="B33" s="23" t="s">
        <v>226</v>
      </c>
      <c r="C33" s="21"/>
    </row>
    <row r="34" spans="1:3" ht="14.5" x14ac:dyDescent="0.35">
      <c r="A34" s="175"/>
      <c r="B34" s="24"/>
      <c r="C34" s="23" t="s">
        <v>227</v>
      </c>
    </row>
    <row r="35" spans="1:3" ht="14.5" x14ac:dyDescent="0.35">
      <c r="A35" s="175"/>
      <c r="B35" s="22"/>
      <c r="C35" s="25" t="s">
        <v>222</v>
      </c>
    </row>
    <row r="36" spans="1:3" ht="14.5" x14ac:dyDescent="0.35">
      <c r="A36" s="175"/>
      <c r="B36" s="23" t="s">
        <v>228</v>
      </c>
      <c r="C36" s="21"/>
    </row>
    <row r="37" spans="1:3" ht="14.5" x14ac:dyDescent="0.35">
      <c r="A37" s="175"/>
      <c r="B37" s="176"/>
      <c r="C37" s="27" t="s">
        <v>219</v>
      </c>
    </row>
    <row r="38" spans="1:3" ht="14.5" x14ac:dyDescent="0.35">
      <c r="A38" s="175"/>
      <c r="B38" s="23" t="s">
        <v>248</v>
      </c>
      <c r="C38" s="21"/>
    </row>
    <row r="39" spans="1:3" ht="14.5" x14ac:dyDescent="0.35">
      <c r="A39" s="175"/>
      <c r="B39" s="176"/>
      <c r="C39" s="27" t="s">
        <v>249</v>
      </c>
    </row>
    <row r="40" spans="1:3" ht="14.5" x14ac:dyDescent="0.35">
      <c r="A40" s="175"/>
      <c r="B40" s="23" t="s">
        <v>229</v>
      </c>
      <c r="C40" s="21"/>
    </row>
    <row r="41" spans="1:3" ht="14.5" x14ac:dyDescent="0.35">
      <c r="A41" s="175"/>
      <c r="B41" s="22"/>
      <c r="C41" s="27" t="s">
        <v>230</v>
      </c>
    </row>
    <row r="42" spans="1:3" ht="14.5" x14ac:dyDescent="0.35">
      <c r="A42" s="175"/>
      <c r="B42" s="22"/>
      <c r="C42" s="27" t="s">
        <v>231</v>
      </c>
    </row>
    <row r="43" spans="1:3" ht="14.5" x14ac:dyDescent="0.35"/>
    <row r="44" spans="1:3" ht="14.5" x14ac:dyDescent="0.35"/>
    <row r="45" spans="1:3" ht="14.5" x14ac:dyDescent="0.35"/>
    <row r="46" spans="1:3" ht="14.5" x14ac:dyDescent="0.35"/>
    <row r="47" spans="1:3" ht="14.5" x14ac:dyDescent="0.35"/>
    <row r="48" spans="1:3" ht="14.5" x14ac:dyDescent="0.35"/>
    <row r="49" ht="14.5" x14ac:dyDescent="0.35"/>
    <row r="50" ht="14.5" x14ac:dyDescent="0.35"/>
    <row r="51" ht="14.5" x14ac:dyDescent="0.35"/>
    <row r="52" ht="14.5" x14ac:dyDescent="0.35"/>
    <row r="53" ht="14.5" x14ac:dyDescent="0.35"/>
    <row r="54" ht="14.5" x14ac:dyDescent="0.35"/>
    <row r="55" ht="14.5" x14ac:dyDescent="0.35"/>
    <row r="56" ht="14.5" x14ac:dyDescent="0.35"/>
    <row r="57" ht="14.5" x14ac:dyDescent="0.35"/>
    <row r="58" ht="14.5" x14ac:dyDescent="0.35"/>
    <row r="59" ht="14.5" x14ac:dyDescent="0.35"/>
    <row r="60" ht="14.5" x14ac:dyDescent="0.35"/>
    <row r="61" ht="14.5" x14ac:dyDescent="0.35"/>
    <row r="62" ht="14.5" x14ac:dyDescent="0.35"/>
    <row r="63" ht="14.5" x14ac:dyDescent="0.35"/>
    <row r="64" ht="14.5" x14ac:dyDescent="0.35"/>
    <row r="65" ht="14.5" x14ac:dyDescent="0.35"/>
    <row r="66" ht="14.5" x14ac:dyDescent="0.35"/>
    <row r="67" ht="14.5" x14ac:dyDescent="0.35"/>
    <row r="68" ht="14.5" x14ac:dyDescent="0.35"/>
    <row r="69" ht="14.5" x14ac:dyDescent="0.35"/>
    <row r="70" ht="14.5" x14ac:dyDescent="0.35"/>
    <row r="71" ht="14.5" x14ac:dyDescent="0.35"/>
    <row r="72" ht="14.5" x14ac:dyDescent="0.35"/>
    <row r="73" ht="14.5" x14ac:dyDescent="0.35"/>
    <row r="74" ht="14.5" x14ac:dyDescent="0.35"/>
    <row r="75" ht="14.5" x14ac:dyDescent="0.35"/>
    <row r="76" ht="14.5" x14ac:dyDescent="0.35"/>
    <row r="77" ht="14.5" x14ac:dyDescent="0.35"/>
    <row r="78" ht="14.5" x14ac:dyDescent="0.35"/>
    <row r="79" ht="14.5" x14ac:dyDescent="0.35"/>
    <row r="80" ht="14.5" x14ac:dyDescent="0.35"/>
    <row r="81" ht="14.5" x14ac:dyDescent="0.35"/>
    <row r="82" ht="14.5" x14ac:dyDescent="0.35"/>
    <row r="83" ht="14.5" x14ac:dyDescent="0.35"/>
    <row r="84" ht="14.5" x14ac:dyDescent="0.35"/>
    <row r="85" ht="14.5" x14ac:dyDescent="0.35"/>
    <row r="86" ht="14.5" x14ac:dyDescent="0.35"/>
    <row r="87" ht="14.5" x14ac:dyDescent="0.35"/>
    <row r="88" ht="14.5" x14ac:dyDescent="0.35"/>
    <row r="89" ht="14.5" x14ac:dyDescent="0.35"/>
    <row r="90" ht="14.5" x14ac:dyDescent="0.35"/>
    <row r="91" ht="14.5" x14ac:dyDescent="0.35"/>
    <row r="92" ht="14.5" x14ac:dyDescent="0.35"/>
    <row r="93" ht="14.5" x14ac:dyDescent="0.35"/>
    <row r="94" ht="14.5" x14ac:dyDescent="0.35"/>
    <row r="95" ht="14.5" x14ac:dyDescent="0.35"/>
    <row r="96" ht="14.5" x14ac:dyDescent="0.35"/>
    <row r="97" ht="14.5" x14ac:dyDescent="0.35"/>
    <row r="98" ht="14.5" x14ac:dyDescent="0.35"/>
    <row r="99" ht="14.5" x14ac:dyDescent="0.35"/>
    <row r="100" ht="14.5" x14ac:dyDescent="0.35"/>
    <row r="101" ht="14.5" x14ac:dyDescent="0.35"/>
    <row r="102" ht="14.5" x14ac:dyDescent="0.35"/>
    <row r="103" ht="14.5" x14ac:dyDescent="0.35"/>
    <row r="104" ht="14.5" x14ac:dyDescent="0.35"/>
    <row r="105" ht="14.5" x14ac:dyDescent="0.35"/>
    <row r="106" ht="14.5" x14ac:dyDescent="0.35"/>
    <row r="107" ht="14.5" x14ac:dyDescent="0.35"/>
    <row r="108" ht="14.5" x14ac:dyDescent="0.35"/>
    <row r="109" ht="14.5" x14ac:dyDescent="0.35"/>
    <row r="110" ht="14.5" x14ac:dyDescent="0.35"/>
    <row r="111" ht="14.5" x14ac:dyDescent="0.35"/>
    <row r="112" ht="14.5" x14ac:dyDescent="0.35"/>
    <row r="113" ht="14.5" x14ac:dyDescent="0.35"/>
    <row r="114" ht="14.5" x14ac:dyDescent="0.35"/>
    <row r="115" ht="14.5" x14ac:dyDescent="0.35"/>
    <row r="116" ht="14.5" x14ac:dyDescent="0.35"/>
    <row r="117" ht="14.5" x14ac:dyDescent="0.35"/>
    <row r="118" ht="14.5" x14ac:dyDescent="0.35"/>
    <row r="119" ht="14.5" x14ac:dyDescent="0.35"/>
    <row r="120" ht="14.5" x14ac:dyDescent="0.35"/>
    <row r="121" ht="14.5" x14ac:dyDescent="0.35"/>
    <row r="122" ht="14.5" x14ac:dyDescent="0.35"/>
    <row r="123" ht="14.5" x14ac:dyDescent="0.35"/>
    <row r="124" ht="14.5" x14ac:dyDescent="0.35"/>
    <row r="125" ht="14.5" x14ac:dyDescent="0.35"/>
    <row r="126" ht="14.5" x14ac:dyDescent="0.35"/>
    <row r="127" ht="14.5" x14ac:dyDescent="0.35"/>
    <row r="128" ht="14.5" x14ac:dyDescent="0.35"/>
    <row r="129" ht="14.5" x14ac:dyDescent="0.35"/>
    <row r="130" ht="14.5" x14ac:dyDescent="0.35"/>
    <row r="131" ht="14.5" x14ac:dyDescent="0.35"/>
    <row r="132" ht="14.5" x14ac:dyDescent="0.35"/>
    <row r="133" ht="14.5" x14ac:dyDescent="0.35"/>
    <row r="134" ht="14.5" x14ac:dyDescent="0.35"/>
    <row r="135" ht="14.5" x14ac:dyDescent="0.35"/>
    <row r="136" ht="14.5" x14ac:dyDescent="0.35"/>
    <row r="137" ht="14.5" x14ac:dyDescent="0.35"/>
    <row r="138" ht="14.5" x14ac:dyDescent="0.35"/>
    <row r="139" ht="14.5" x14ac:dyDescent="0.35"/>
    <row r="140" ht="14.5" x14ac:dyDescent="0.35"/>
    <row r="141" ht="14.5" x14ac:dyDescent="0.35"/>
    <row r="142" ht="14.5" x14ac:dyDescent="0.35"/>
    <row r="143" ht="14.5" x14ac:dyDescent="0.35"/>
    <row r="144" ht="14.5" x14ac:dyDescent="0.35"/>
    <row r="145" ht="14.5" x14ac:dyDescent="0.35"/>
    <row r="146" ht="14.5" x14ac:dyDescent="0.35"/>
    <row r="147" ht="14.5" x14ac:dyDescent="0.35"/>
    <row r="148" ht="14.5" x14ac:dyDescent="0.35"/>
    <row r="149" ht="14.5" x14ac:dyDescent="0.35"/>
    <row r="150" ht="14.5" x14ac:dyDescent="0.35"/>
    <row r="151" ht="14.5" x14ac:dyDescent="0.35"/>
    <row r="152" ht="14.5" x14ac:dyDescent="0.35"/>
    <row r="153" ht="14.5" x14ac:dyDescent="0.35"/>
    <row r="154" ht="14.5" x14ac:dyDescent="0.35"/>
    <row r="155" ht="14.5" x14ac:dyDescent="0.35"/>
    <row r="156" ht="14.5" x14ac:dyDescent="0.35"/>
    <row r="157" ht="14.5" x14ac:dyDescent="0.35"/>
    <row r="158" ht="14.5" x14ac:dyDescent="0.35"/>
    <row r="159" ht="14.5" x14ac:dyDescent="0.35"/>
    <row r="160" ht="14.5" x14ac:dyDescent="0.35"/>
    <row r="161" ht="14.5" x14ac:dyDescent="0.35"/>
    <row r="162" ht="14.5" x14ac:dyDescent="0.35"/>
    <row r="163" ht="14.5" x14ac:dyDescent="0.35"/>
    <row r="164" ht="14.5" x14ac:dyDescent="0.35"/>
    <row r="165" ht="14.5" x14ac:dyDescent="0.35"/>
    <row r="166" ht="14.5" x14ac:dyDescent="0.35"/>
    <row r="167" ht="14.5" x14ac:dyDescent="0.35"/>
    <row r="168" ht="14.5" x14ac:dyDescent="0.35"/>
    <row r="169" ht="14.5" x14ac:dyDescent="0.35"/>
    <row r="170" ht="14.5" x14ac:dyDescent="0.35"/>
    <row r="171" ht="14.5" x14ac:dyDescent="0.35"/>
    <row r="172" ht="14.5" x14ac:dyDescent="0.35"/>
    <row r="173" ht="14.5" x14ac:dyDescent="0.35"/>
    <row r="174" ht="14.5" x14ac:dyDescent="0.35"/>
    <row r="175" ht="14.5" x14ac:dyDescent="0.35"/>
    <row r="176" ht="14.5" x14ac:dyDescent="0.35"/>
    <row r="177" ht="14.5" x14ac:dyDescent="0.35"/>
    <row r="178" ht="14.5" x14ac:dyDescent="0.35"/>
    <row r="179" ht="14.5" x14ac:dyDescent="0.35"/>
    <row r="180" ht="14.5" x14ac:dyDescent="0.35"/>
    <row r="181" ht="14.5" x14ac:dyDescent="0.35"/>
    <row r="182" ht="14.5" x14ac:dyDescent="0.35"/>
    <row r="183" ht="14.5" x14ac:dyDescent="0.35"/>
    <row r="184" ht="14.5" x14ac:dyDescent="0.35"/>
    <row r="185" ht="14.5" x14ac:dyDescent="0.35"/>
    <row r="186" ht="14.5" x14ac:dyDescent="0.35"/>
    <row r="187" ht="14.5" x14ac:dyDescent="0.35"/>
    <row r="188" ht="14.5" x14ac:dyDescent="0.35"/>
    <row r="189" ht="14.5" x14ac:dyDescent="0.35"/>
    <row r="190" ht="14.5" x14ac:dyDescent="0.35"/>
    <row r="191" ht="14.5" x14ac:dyDescent="0.35"/>
    <row r="192" ht="14.5" x14ac:dyDescent="0.35"/>
    <row r="193" ht="14.5" x14ac:dyDescent="0.35"/>
    <row r="194" ht="14.5" x14ac:dyDescent="0.35"/>
    <row r="195" ht="14.5" x14ac:dyDescent="0.35"/>
    <row r="196" ht="14.5" x14ac:dyDescent="0.35"/>
    <row r="197" ht="14.5" x14ac:dyDescent="0.35"/>
    <row r="198" ht="14.5" x14ac:dyDescent="0.35"/>
    <row r="199" ht="14.5" x14ac:dyDescent="0.35"/>
    <row r="200" ht="14.5" x14ac:dyDescent="0.35"/>
    <row r="201" ht="14.5" x14ac:dyDescent="0.35"/>
    <row r="202" ht="14.5" x14ac:dyDescent="0.35"/>
    <row r="203" ht="14.5" x14ac:dyDescent="0.35"/>
    <row r="204" ht="14.5" x14ac:dyDescent="0.35"/>
    <row r="205" ht="14.5" x14ac:dyDescent="0.35"/>
    <row r="206" ht="14.5" x14ac:dyDescent="0.35"/>
    <row r="207" ht="14.5" x14ac:dyDescent="0.35"/>
    <row r="208" ht="14.5" x14ac:dyDescent="0.35"/>
    <row r="209" ht="14.5" x14ac:dyDescent="0.35"/>
    <row r="210" ht="14.5" x14ac:dyDescent="0.35"/>
    <row r="211" ht="14.5" x14ac:dyDescent="0.35"/>
    <row r="212" ht="14.5" x14ac:dyDescent="0.35"/>
    <row r="213" ht="14.5" x14ac:dyDescent="0.35"/>
    <row r="214" ht="14.5" x14ac:dyDescent="0.35"/>
    <row r="215" ht="14.5" x14ac:dyDescent="0.35"/>
    <row r="216" ht="14.5" x14ac:dyDescent="0.35"/>
    <row r="217" ht="14.5" x14ac:dyDescent="0.35"/>
    <row r="218" ht="14.5" x14ac:dyDescent="0.35"/>
    <row r="219" ht="14.5" x14ac:dyDescent="0.35"/>
    <row r="220" ht="14.5" x14ac:dyDescent="0.35"/>
    <row r="221" ht="14.5" x14ac:dyDescent="0.35"/>
    <row r="222" ht="14.5" x14ac:dyDescent="0.35"/>
    <row r="223" ht="14.5" x14ac:dyDescent="0.35"/>
    <row r="224" ht="14.5" x14ac:dyDescent="0.35"/>
    <row r="225" ht="14.5" x14ac:dyDescent="0.35"/>
    <row r="226" ht="14.5" x14ac:dyDescent="0.35"/>
    <row r="227" ht="14.5" x14ac:dyDescent="0.35"/>
    <row r="228" ht="14.5" x14ac:dyDescent="0.35"/>
    <row r="229" ht="14.5" x14ac:dyDescent="0.35"/>
    <row r="230" ht="14.5" x14ac:dyDescent="0.35"/>
    <row r="231" ht="14.5" x14ac:dyDescent="0.35"/>
    <row r="232" ht="14.5" x14ac:dyDescent="0.35"/>
    <row r="233" ht="14.5" x14ac:dyDescent="0.35"/>
    <row r="234" ht="14.5" x14ac:dyDescent="0.35"/>
    <row r="235" ht="14.5" x14ac:dyDescent="0.35"/>
    <row r="236" ht="14.5" x14ac:dyDescent="0.35"/>
    <row r="237" ht="14.5" x14ac:dyDescent="0.35"/>
    <row r="238" ht="14.5" x14ac:dyDescent="0.35"/>
    <row r="239" ht="14.5" x14ac:dyDescent="0.35"/>
    <row r="240" ht="14.5" x14ac:dyDescent="0.35"/>
    <row r="241" ht="14.5" x14ac:dyDescent="0.35"/>
    <row r="242" ht="14.5" x14ac:dyDescent="0.35"/>
    <row r="243" ht="14.5" x14ac:dyDescent="0.35"/>
    <row r="244" ht="14.5" x14ac:dyDescent="0.35"/>
    <row r="245" ht="14.5" x14ac:dyDescent="0.35"/>
    <row r="246" ht="14.5" x14ac:dyDescent="0.35"/>
    <row r="247" ht="14.5" x14ac:dyDescent="0.35"/>
    <row r="248" ht="14.5" x14ac:dyDescent="0.35"/>
    <row r="249" ht="14.5" x14ac:dyDescent="0.35"/>
    <row r="250" ht="14.5" x14ac:dyDescent="0.35"/>
    <row r="251" ht="14.5" x14ac:dyDescent="0.35"/>
    <row r="252" ht="14.5" x14ac:dyDescent="0.35"/>
    <row r="253" ht="14.5" x14ac:dyDescent="0.35"/>
    <row r="254" ht="14.5" x14ac:dyDescent="0.35"/>
    <row r="255" ht="14.5" x14ac:dyDescent="0.35"/>
    <row r="256" ht="14.5" x14ac:dyDescent="0.35"/>
    <row r="257" ht="14.5" x14ac:dyDescent="0.35"/>
    <row r="258" ht="14.5" x14ac:dyDescent="0.35"/>
    <row r="259" ht="14.5" x14ac:dyDescent="0.35"/>
    <row r="260" ht="14.5" x14ac:dyDescent="0.35"/>
    <row r="261" ht="14.5" x14ac:dyDescent="0.35"/>
    <row r="262" ht="14.5" x14ac:dyDescent="0.35"/>
    <row r="263" ht="14.5" x14ac:dyDescent="0.35"/>
    <row r="264" ht="14.5" x14ac:dyDescent="0.35"/>
    <row r="265" ht="14.5" x14ac:dyDescent="0.35"/>
    <row r="266" ht="14.5" x14ac:dyDescent="0.35"/>
    <row r="267" ht="14.5" x14ac:dyDescent="0.35"/>
    <row r="268" ht="14.5" x14ac:dyDescent="0.35"/>
    <row r="269" ht="14.5" x14ac:dyDescent="0.35"/>
    <row r="270" ht="14.5" x14ac:dyDescent="0.35"/>
    <row r="271" ht="14.5" x14ac:dyDescent="0.35"/>
    <row r="272" ht="14.5" x14ac:dyDescent="0.35"/>
    <row r="273" ht="14.5" x14ac:dyDescent="0.35"/>
    <row r="274" ht="14.5" x14ac:dyDescent="0.35"/>
    <row r="275" ht="14.5" x14ac:dyDescent="0.35"/>
    <row r="276" ht="14.5" x14ac:dyDescent="0.35"/>
    <row r="277" ht="14.5" x14ac:dyDescent="0.35"/>
    <row r="278" ht="14.5" x14ac:dyDescent="0.35"/>
    <row r="279" ht="14.5" x14ac:dyDescent="0.35"/>
    <row r="280" ht="14.5" x14ac:dyDescent="0.35"/>
    <row r="281" ht="14.5" x14ac:dyDescent="0.35"/>
    <row r="282" ht="14.5" x14ac:dyDescent="0.35"/>
    <row r="283" ht="14.5" x14ac:dyDescent="0.35"/>
    <row r="284" ht="14.5" x14ac:dyDescent="0.35"/>
    <row r="285" ht="14.5" x14ac:dyDescent="0.35"/>
    <row r="286" ht="14.5" x14ac:dyDescent="0.35"/>
    <row r="287" ht="14.5" x14ac:dyDescent="0.35"/>
    <row r="288" ht="14.5" x14ac:dyDescent="0.35"/>
    <row r="289" ht="14.5" x14ac:dyDescent="0.35"/>
    <row r="290" ht="14.5" x14ac:dyDescent="0.35"/>
    <row r="291" ht="14.5" x14ac:dyDescent="0.35"/>
    <row r="292" ht="14.5" x14ac:dyDescent="0.35"/>
    <row r="293" ht="14.5" x14ac:dyDescent="0.35"/>
    <row r="294" ht="14.5" x14ac:dyDescent="0.35"/>
    <row r="295" ht="14.5" x14ac:dyDescent="0.35"/>
    <row r="296" ht="14.5" x14ac:dyDescent="0.35"/>
    <row r="297" ht="14.5" x14ac:dyDescent="0.35"/>
    <row r="298" ht="14.5" x14ac:dyDescent="0.35"/>
    <row r="299" ht="14.5" x14ac:dyDescent="0.35"/>
    <row r="300" ht="14.5" x14ac:dyDescent="0.35"/>
    <row r="301" ht="14.5" x14ac:dyDescent="0.35"/>
    <row r="302" ht="14.5" x14ac:dyDescent="0.35"/>
    <row r="303" ht="14.5" x14ac:dyDescent="0.35"/>
    <row r="304" ht="14.5" x14ac:dyDescent="0.35"/>
    <row r="305" ht="14.5" x14ac:dyDescent="0.35"/>
    <row r="306" ht="14.5" x14ac:dyDescent="0.35"/>
    <row r="307" ht="14.5" x14ac:dyDescent="0.35"/>
    <row r="308" ht="14.5" x14ac:dyDescent="0.35"/>
    <row r="309" ht="14.5" x14ac:dyDescent="0.35"/>
    <row r="310" ht="14.5" x14ac:dyDescent="0.35"/>
    <row r="311" ht="14.5" x14ac:dyDescent="0.35"/>
    <row r="312" ht="14.5" x14ac:dyDescent="0.35"/>
    <row r="313" ht="14.5" x14ac:dyDescent="0.35"/>
    <row r="314" ht="14.5" x14ac:dyDescent="0.35"/>
    <row r="315" ht="14.5" x14ac:dyDescent="0.35"/>
    <row r="316" ht="14.5" x14ac:dyDescent="0.35"/>
    <row r="317" ht="14.5" x14ac:dyDescent="0.35"/>
    <row r="318" ht="14.5" x14ac:dyDescent="0.35"/>
    <row r="319" ht="14.5" x14ac:dyDescent="0.35"/>
    <row r="320" ht="14.5" x14ac:dyDescent="0.35"/>
    <row r="321" ht="14.5" x14ac:dyDescent="0.35"/>
    <row r="322" ht="14.5" x14ac:dyDescent="0.35"/>
    <row r="323" ht="14.5" x14ac:dyDescent="0.35"/>
    <row r="324" ht="14.5" x14ac:dyDescent="0.35"/>
    <row r="325" ht="14.5" x14ac:dyDescent="0.35"/>
    <row r="326" ht="14.5" x14ac:dyDescent="0.35"/>
    <row r="327" ht="14.5" x14ac:dyDescent="0.35"/>
    <row r="328" ht="14.5" x14ac:dyDescent="0.35"/>
    <row r="329" ht="14.5" x14ac:dyDescent="0.35"/>
    <row r="330" ht="14.5" x14ac:dyDescent="0.35"/>
    <row r="331" ht="14.5" x14ac:dyDescent="0.35"/>
    <row r="332" ht="14.5" x14ac:dyDescent="0.35"/>
    <row r="333" ht="14.5" x14ac:dyDescent="0.35"/>
    <row r="334" ht="14.5" x14ac:dyDescent="0.35"/>
    <row r="335" ht="14.5" x14ac:dyDescent="0.35"/>
    <row r="336" ht="14.5" x14ac:dyDescent="0.35"/>
    <row r="337" ht="14.5" x14ac:dyDescent="0.35"/>
    <row r="338" ht="14.5" x14ac:dyDescent="0.35"/>
    <row r="339" ht="14.5" x14ac:dyDescent="0.35"/>
    <row r="340" ht="14.5" x14ac:dyDescent="0.35"/>
    <row r="341" ht="14.5" x14ac:dyDescent="0.35"/>
    <row r="342" ht="14.5" x14ac:dyDescent="0.35"/>
    <row r="343" ht="14.5" x14ac:dyDescent="0.35"/>
    <row r="344" ht="14.5" x14ac:dyDescent="0.35"/>
    <row r="345" ht="14.5" x14ac:dyDescent="0.35"/>
    <row r="346" ht="14.5" x14ac:dyDescent="0.35"/>
    <row r="347" ht="14.5" x14ac:dyDescent="0.35"/>
    <row r="348" ht="14.5" x14ac:dyDescent="0.35"/>
    <row r="349" ht="14.5" x14ac:dyDescent="0.35"/>
    <row r="350" ht="14.5" x14ac:dyDescent="0.35"/>
    <row r="351" ht="14.5" x14ac:dyDescent="0.35"/>
    <row r="352" ht="14.5" x14ac:dyDescent="0.35"/>
    <row r="353" ht="14.5" x14ac:dyDescent="0.35"/>
    <row r="354" ht="14.5" x14ac:dyDescent="0.35"/>
    <row r="355" ht="14.5" x14ac:dyDescent="0.35"/>
    <row r="356" ht="14.5" x14ac:dyDescent="0.35"/>
    <row r="357" ht="14.5" x14ac:dyDescent="0.35"/>
    <row r="358" ht="14.5" x14ac:dyDescent="0.35"/>
    <row r="359" ht="14.5" x14ac:dyDescent="0.35"/>
    <row r="360" ht="14.5" x14ac:dyDescent="0.35"/>
    <row r="361" ht="14.5" x14ac:dyDescent="0.35"/>
    <row r="362" ht="14.5" x14ac:dyDescent="0.35"/>
    <row r="363" ht="14.5" x14ac:dyDescent="0.35"/>
    <row r="364" ht="14.5" x14ac:dyDescent="0.35"/>
    <row r="365" ht="14.5" x14ac:dyDescent="0.35"/>
    <row r="366" ht="14.5" x14ac:dyDescent="0.35"/>
    <row r="367" ht="14.5" x14ac:dyDescent="0.35"/>
    <row r="368" ht="14.5" x14ac:dyDescent="0.35"/>
    <row r="369" ht="14.5" x14ac:dyDescent="0.35"/>
    <row r="370" ht="14.5" x14ac:dyDescent="0.35"/>
    <row r="371" ht="14.5" x14ac:dyDescent="0.35"/>
    <row r="372" ht="14.5" x14ac:dyDescent="0.35"/>
    <row r="373" ht="14.5" x14ac:dyDescent="0.35"/>
    <row r="374" ht="14.5" x14ac:dyDescent="0.35"/>
    <row r="375" ht="14.5" x14ac:dyDescent="0.35"/>
    <row r="376" ht="14.5" x14ac:dyDescent="0.35"/>
    <row r="377" ht="14.5" x14ac:dyDescent="0.35"/>
    <row r="378" ht="14.5" x14ac:dyDescent="0.35"/>
    <row r="379" ht="14.5" x14ac:dyDescent="0.35"/>
    <row r="380" ht="14.5" x14ac:dyDescent="0.35"/>
    <row r="381" ht="14.5" x14ac:dyDescent="0.35"/>
    <row r="382" ht="14.5" x14ac:dyDescent="0.35"/>
    <row r="383" ht="14.5" x14ac:dyDescent="0.35"/>
    <row r="384" ht="14.5" x14ac:dyDescent="0.35"/>
    <row r="385" ht="14.5" x14ac:dyDescent="0.35"/>
    <row r="386" ht="14.5" x14ac:dyDescent="0.35"/>
    <row r="387" ht="14.5" x14ac:dyDescent="0.35"/>
    <row r="388" ht="14.5" x14ac:dyDescent="0.35"/>
    <row r="389" ht="14.5" x14ac:dyDescent="0.35"/>
    <row r="390" ht="14.5" x14ac:dyDescent="0.35"/>
    <row r="391" ht="14.5" x14ac:dyDescent="0.35"/>
    <row r="392" ht="14.5" x14ac:dyDescent="0.35"/>
    <row r="393" ht="14.5" x14ac:dyDescent="0.35"/>
    <row r="394" ht="14.5" x14ac:dyDescent="0.35"/>
    <row r="395" ht="14.5" x14ac:dyDescent="0.35"/>
    <row r="396" ht="14.5" x14ac:dyDescent="0.35"/>
    <row r="397" ht="14.5" x14ac:dyDescent="0.35"/>
    <row r="398" ht="14.5" x14ac:dyDescent="0.35"/>
    <row r="399" ht="14.5" x14ac:dyDescent="0.35"/>
    <row r="400" ht="14.5" x14ac:dyDescent="0.35"/>
    <row r="401" ht="14.5" x14ac:dyDescent="0.35"/>
    <row r="402" ht="14.5" x14ac:dyDescent="0.35"/>
    <row r="403" ht="14.5" x14ac:dyDescent="0.35"/>
    <row r="404" ht="14.5" x14ac:dyDescent="0.35"/>
    <row r="405" ht="14.5" x14ac:dyDescent="0.35"/>
    <row r="406" ht="14.5" x14ac:dyDescent="0.35"/>
    <row r="407" ht="14.5" x14ac:dyDescent="0.35"/>
    <row r="408" ht="14.5" x14ac:dyDescent="0.35"/>
    <row r="409" ht="14.5" x14ac:dyDescent="0.35"/>
    <row r="410" ht="14.5" x14ac:dyDescent="0.35"/>
    <row r="411" ht="14.5" x14ac:dyDescent="0.35"/>
    <row r="412" ht="14.5" x14ac:dyDescent="0.35"/>
    <row r="413" ht="14.5" x14ac:dyDescent="0.35"/>
    <row r="414" ht="14.5" x14ac:dyDescent="0.35"/>
    <row r="415" ht="14.5" x14ac:dyDescent="0.35"/>
    <row r="416" ht="14.5" x14ac:dyDescent="0.35"/>
    <row r="417" ht="14.5" x14ac:dyDescent="0.35"/>
    <row r="418" ht="14.5" x14ac:dyDescent="0.35"/>
    <row r="419" ht="14.5" x14ac:dyDescent="0.35"/>
    <row r="420" ht="14.5" x14ac:dyDescent="0.35"/>
    <row r="421" ht="14.5" x14ac:dyDescent="0.35"/>
    <row r="422" ht="14.5" x14ac:dyDescent="0.35"/>
    <row r="423" ht="14.5" x14ac:dyDescent="0.35"/>
    <row r="424" ht="14.5" x14ac:dyDescent="0.35"/>
    <row r="425" ht="14.5" x14ac:dyDescent="0.35"/>
    <row r="426" ht="14.5" x14ac:dyDescent="0.35"/>
    <row r="427" ht="14.5" x14ac:dyDescent="0.35"/>
    <row r="428" ht="14.5" x14ac:dyDescent="0.35"/>
    <row r="429" ht="14.5" x14ac:dyDescent="0.35"/>
    <row r="430" ht="14.5" x14ac:dyDescent="0.35"/>
    <row r="431" ht="14.5" x14ac:dyDescent="0.35"/>
    <row r="432" ht="14.5" x14ac:dyDescent="0.35"/>
    <row r="433" ht="14.5" x14ac:dyDescent="0.35"/>
    <row r="434" ht="14.5" x14ac:dyDescent="0.35"/>
    <row r="435" ht="14.5" x14ac:dyDescent="0.35"/>
    <row r="436" ht="14.5" x14ac:dyDescent="0.35"/>
    <row r="437" ht="14.5" x14ac:dyDescent="0.35"/>
    <row r="438" ht="14.5" x14ac:dyDescent="0.35"/>
    <row r="439" ht="14.5" x14ac:dyDescent="0.35"/>
    <row r="440" ht="14.5" x14ac:dyDescent="0.35"/>
    <row r="441" ht="14.5" x14ac:dyDescent="0.35"/>
    <row r="442" ht="14.5" x14ac:dyDescent="0.35"/>
    <row r="443" ht="14.5" x14ac:dyDescent="0.35"/>
    <row r="444" ht="14.5" x14ac:dyDescent="0.35"/>
    <row r="445" ht="14.5" x14ac:dyDescent="0.35"/>
    <row r="446" ht="14.5" x14ac:dyDescent="0.35"/>
    <row r="447" ht="14.5" x14ac:dyDescent="0.35"/>
    <row r="448" ht="14.5" x14ac:dyDescent="0.35"/>
    <row r="449" ht="14.5" x14ac:dyDescent="0.35"/>
    <row r="450" ht="14.5" x14ac:dyDescent="0.35"/>
    <row r="451" ht="14.5" x14ac:dyDescent="0.35"/>
    <row r="452" ht="14.5" x14ac:dyDescent="0.35"/>
    <row r="453" ht="14.5" x14ac:dyDescent="0.35"/>
    <row r="454" ht="14.5" x14ac:dyDescent="0.35"/>
    <row r="455" ht="14.5" x14ac:dyDescent="0.35"/>
    <row r="456" ht="14.5" x14ac:dyDescent="0.35"/>
    <row r="457" ht="14.5" x14ac:dyDescent="0.35"/>
    <row r="458" ht="14.5" x14ac:dyDescent="0.35"/>
    <row r="459" ht="14.5" x14ac:dyDescent="0.35"/>
    <row r="460" ht="14.5" x14ac:dyDescent="0.35"/>
    <row r="461" ht="14.5" x14ac:dyDescent="0.35"/>
    <row r="462" ht="14.5" x14ac:dyDescent="0.35"/>
    <row r="463" ht="14.5" x14ac:dyDescent="0.35"/>
    <row r="464" ht="14.5" x14ac:dyDescent="0.35"/>
    <row r="465" ht="14.5" x14ac:dyDescent="0.35"/>
    <row r="466" ht="14.5" x14ac:dyDescent="0.35"/>
    <row r="467" ht="14.5" x14ac:dyDescent="0.35"/>
    <row r="468" ht="14.5" x14ac:dyDescent="0.35"/>
    <row r="469" ht="14.5" x14ac:dyDescent="0.35"/>
    <row r="470" ht="14.5" x14ac:dyDescent="0.35"/>
    <row r="471" ht="14.5" x14ac:dyDescent="0.35"/>
    <row r="472" ht="14.5" x14ac:dyDescent="0.35"/>
    <row r="473" ht="14.5" x14ac:dyDescent="0.35"/>
    <row r="474" ht="14.5" x14ac:dyDescent="0.35"/>
    <row r="475" ht="14.5" x14ac:dyDescent="0.35"/>
    <row r="476" ht="14.5" x14ac:dyDescent="0.35"/>
    <row r="477" ht="14.5" x14ac:dyDescent="0.35"/>
    <row r="478" ht="14.5" x14ac:dyDescent="0.35"/>
    <row r="479" ht="14.5" x14ac:dyDescent="0.35"/>
    <row r="480" ht="14.5" x14ac:dyDescent="0.35"/>
    <row r="481" ht="14.5" x14ac:dyDescent="0.35"/>
    <row r="482" ht="14.5" x14ac:dyDescent="0.35"/>
    <row r="483" ht="14.5" x14ac:dyDescent="0.35"/>
    <row r="484" ht="14.5" x14ac:dyDescent="0.35"/>
    <row r="485" ht="14.5" x14ac:dyDescent="0.35"/>
    <row r="486" ht="14.5" x14ac:dyDescent="0.35"/>
    <row r="487" ht="14.5" x14ac:dyDescent="0.35"/>
    <row r="488" ht="14.5" x14ac:dyDescent="0.35"/>
    <row r="489" ht="14.5" x14ac:dyDescent="0.35"/>
    <row r="490" ht="14.5" x14ac:dyDescent="0.35"/>
    <row r="491" ht="14.5" x14ac:dyDescent="0.35"/>
    <row r="492" ht="14.5" x14ac:dyDescent="0.35"/>
    <row r="493" ht="14.5" x14ac:dyDescent="0.35"/>
    <row r="494" ht="14.5" x14ac:dyDescent="0.35"/>
    <row r="495" ht="14.5" x14ac:dyDescent="0.35"/>
    <row r="496" ht="14.5" x14ac:dyDescent="0.35"/>
    <row r="497" ht="14.5" x14ac:dyDescent="0.35"/>
    <row r="498" ht="14.5" x14ac:dyDescent="0.35"/>
    <row r="499" ht="14.5" x14ac:dyDescent="0.35"/>
    <row r="500" ht="14.5" x14ac:dyDescent="0.35"/>
    <row r="501" ht="14.5" x14ac:dyDescent="0.35"/>
    <row r="502" ht="14.5" x14ac:dyDescent="0.35"/>
    <row r="503" ht="14.5" x14ac:dyDescent="0.35"/>
    <row r="504" ht="14.5" x14ac:dyDescent="0.35"/>
    <row r="505" ht="14.5" x14ac:dyDescent="0.35"/>
    <row r="506" ht="14.5" x14ac:dyDescent="0.35"/>
    <row r="507" ht="14.5" x14ac:dyDescent="0.35"/>
    <row r="508" ht="14.5" x14ac:dyDescent="0.35"/>
    <row r="509" ht="14.5" x14ac:dyDescent="0.35"/>
    <row r="510" ht="14.5" x14ac:dyDescent="0.35"/>
    <row r="511" ht="14.5" x14ac:dyDescent="0.35"/>
    <row r="512" ht="14.5" x14ac:dyDescent="0.35"/>
    <row r="513" ht="14.5" x14ac:dyDescent="0.35"/>
    <row r="514" ht="14.5" x14ac:dyDescent="0.35"/>
    <row r="515" ht="14.5" x14ac:dyDescent="0.35"/>
    <row r="516" ht="14.5" x14ac:dyDescent="0.35"/>
    <row r="517" ht="14.5" x14ac:dyDescent="0.35"/>
    <row r="518" ht="14.5" x14ac:dyDescent="0.35"/>
    <row r="519" ht="14.5" x14ac:dyDescent="0.35"/>
    <row r="520" ht="14.5" x14ac:dyDescent="0.35"/>
    <row r="521" ht="14.5" x14ac:dyDescent="0.35"/>
    <row r="522" ht="14.5" x14ac:dyDescent="0.35"/>
    <row r="523" ht="14.5" x14ac:dyDescent="0.35"/>
    <row r="524" ht="14.5" x14ac:dyDescent="0.35"/>
    <row r="525" ht="14.5" x14ac:dyDescent="0.35"/>
    <row r="526" ht="14.5" x14ac:dyDescent="0.35"/>
    <row r="527" ht="14.5" x14ac:dyDescent="0.35"/>
    <row r="528" ht="14.5" x14ac:dyDescent="0.35"/>
    <row r="529" ht="14.5" x14ac:dyDescent="0.35"/>
    <row r="530" ht="14.5" x14ac:dyDescent="0.35"/>
    <row r="531" ht="14.5" x14ac:dyDescent="0.35"/>
    <row r="532" ht="14.5" x14ac:dyDescent="0.35"/>
    <row r="533" ht="14.5" x14ac:dyDescent="0.35"/>
    <row r="534" ht="14.5" x14ac:dyDescent="0.35"/>
    <row r="535" ht="14.5" x14ac:dyDescent="0.35"/>
    <row r="536" ht="14.5" x14ac:dyDescent="0.35"/>
    <row r="537" ht="14.5" x14ac:dyDescent="0.35"/>
    <row r="538" ht="14.5" x14ac:dyDescent="0.35"/>
    <row r="539" ht="14.5" x14ac:dyDescent="0.35"/>
    <row r="540" ht="14.5" x14ac:dyDescent="0.35"/>
    <row r="541" ht="14.5" x14ac:dyDescent="0.35"/>
    <row r="542" ht="14.5" x14ac:dyDescent="0.35"/>
    <row r="543" ht="14.5" x14ac:dyDescent="0.35"/>
    <row r="544" ht="14.5" x14ac:dyDescent="0.35"/>
    <row r="545" ht="14.5" x14ac:dyDescent="0.35"/>
    <row r="546" ht="14.5" x14ac:dyDescent="0.35"/>
    <row r="547" ht="14.5" x14ac:dyDescent="0.35"/>
    <row r="548" ht="14.5" x14ac:dyDescent="0.35"/>
    <row r="549" ht="14.5" x14ac:dyDescent="0.35"/>
    <row r="550" ht="14.5" x14ac:dyDescent="0.35"/>
    <row r="551" ht="14.5" x14ac:dyDescent="0.35"/>
    <row r="552" ht="14.5" x14ac:dyDescent="0.35"/>
    <row r="553" ht="14.5" x14ac:dyDescent="0.35"/>
    <row r="554" ht="14.5" x14ac:dyDescent="0.35"/>
    <row r="555" ht="14.5" x14ac:dyDescent="0.35"/>
    <row r="556" ht="14.5" x14ac:dyDescent="0.35"/>
    <row r="557" ht="14.5" x14ac:dyDescent="0.35"/>
    <row r="558" ht="14.5" x14ac:dyDescent="0.35"/>
    <row r="559" ht="14.5" x14ac:dyDescent="0.35"/>
    <row r="560" ht="14.5" x14ac:dyDescent="0.35"/>
    <row r="561" ht="14.5" x14ac:dyDescent="0.35"/>
    <row r="562" ht="14.5" x14ac:dyDescent="0.35"/>
    <row r="563" ht="14.5" x14ac:dyDescent="0.35"/>
    <row r="564" ht="14.5" x14ac:dyDescent="0.35"/>
    <row r="565" ht="14.5" x14ac:dyDescent="0.35"/>
    <row r="566" ht="14.5" x14ac:dyDescent="0.35"/>
    <row r="567" ht="14.5" x14ac:dyDescent="0.35"/>
    <row r="568" ht="14.5" x14ac:dyDescent="0.35"/>
    <row r="569" ht="14.5" x14ac:dyDescent="0.35"/>
    <row r="570" ht="14.5" x14ac:dyDescent="0.35"/>
    <row r="571" ht="14.5" x14ac:dyDescent="0.35"/>
    <row r="572" ht="14.5" x14ac:dyDescent="0.35"/>
    <row r="573" ht="14.5" x14ac:dyDescent="0.35"/>
    <row r="574" ht="14.5" x14ac:dyDescent="0.35"/>
    <row r="575" ht="14.5" x14ac:dyDescent="0.35"/>
    <row r="576" ht="14.5" x14ac:dyDescent="0.35"/>
    <row r="577" ht="14.5" x14ac:dyDescent="0.35"/>
    <row r="578" ht="14.5" x14ac:dyDescent="0.35"/>
    <row r="579" ht="14.5" x14ac:dyDescent="0.35"/>
    <row r="580" ht="14.5" x14ac:dyDescent="0.35"/>
    <row r="581" ht="14.5" x14ac:dyDescent="0.35"/>
    <row r="582" ht="14.5" x14ac:dyDescent="0.35"/>
    <row r="583" ht="14.5" x14ac:dyDescent="0.35"/>
    <row r="584" ht="14.5" x14ac:dyDescent="0.35"/>
    <row r="585" ht="14.5" x14ac:dyDescent="0.35"/>
    <row r="586" ht="14.5" x14ac:dyDescent="0.35"/>
    <row r="587" ht="14.5" x14ac:dyDescent="0.35"/>
    <row r="588" ht="14.5" x14ac:dyDescent="0.35"/>
    <row r="589" ht="14.5" x14ac:dyDescent="0.35"/>
    <row r="590" ht="14.5" x14ac:dyDescent="0.35"/>
    <row r="591" ht="14.5" x14ac:dyDescent="0.35"/>
    <row r="592" ht="14.5" x14ac:dyDescent="0.35"/>
    <row r="593" ht="14.5" x14ac:dyDescent="0.35"/>
    <row r="594" ht="14.5" x14ac:dyDescent="0.35"/>
    <row r="595" ht="14.5" x14ac:dyDescent="0.35"/>
    <row r="596" ht="14.5" x14ac:dyDescent="0.35"/>
    <row r="597" ht="14.5" x14ac:dyDescent="0.35"/>
    <row r="598" ht="14.5" x14ac:dyDescent="0.35"/>
    <row r="599" ht="14.5" x14ac:dyDescent="0.35"/>
    <row r="600" ht="14.5" x14ac:dyDescent="0.35"/>
    <row r="601" ht="14.5" x14ac:dyDescent="0.35"/>
    <row r="602" ht="14.5" x14ac:dyDescent="0.35"/>
    <row r="603" ht="14.5" x14ac:dyDescent="0.35"/>
    <row r="604" ht="14.5" x14ac:dyDescent="0.35"/>
    <row r="605" ht="14.5" x14ac:dyDescent="0.35"/>
    <row r="606" ht="14.5" x14ac:dyDescent="0.35"/>
    <row r="607" ht="14.5" x14ac:dyDescent="0.35"/>
    <row r="608" ht="14.5" x14ac:dyDescent="0.35"/>
    <row r="609" ht="14.5" x14ac:dyDescent="0.35"/>
    <row r="610" ht="14.5" x14ac:dyDescent="0.35"/>
    <row r="611" ht="14.5" x14ac:dyDescent="0.35"/>
    <row r="612" ht="14.5" x14ac:dyDescent="0.35"/>
    <row r="613" ht="14.5" x14ac:dyDescent="0.35"/>
    <row r="614" ht="14.5" x14ac:dyDescent="0.35"/>
    <row r="615" ht="14.5" x14ac:dyDescent="0.35"/>
    <row r="616" ht="14.5" x14ac:dyDescent="0.35"/>
    <row r="617" ht="14.5" x14ac:dyDescent="0.35"/>
    <row r="618" ht="14.5" x14ac:dyDescent="0.35"/>
    <row r="619" ht="14.5" x14ac:dyDescent="0.35"/>
    <row r="620" ht="14.5" x14ac:dyDescent="0.35"/>
    <row r="621" ht="14.5" x14ac:dyDescent="0.35"/>
    <row r="622" ht="14.5" x14ac:dyDescent="0.35"/>
    <row r="623" ht="14.5" x14ac:dyDescent="0.35"/>
    <row r="624" ht="14.5" x14ac:dyDescent="0.35"/>
    <row r="625" ht="14.5" x14ac:dyDescent="0.35"/>
    <row r="626" ht="14.5" x14ac:dyDescent="0.35"/>
    <row r="627" ht="14.5" x14ac:dyDescent="0.35"/>
    <row r="628" ht="14.5" x14ac:dyDescent="0.35"/>
    <row r="629" ht="14.5" x14ac:dyDescent="0.35"/>
    <row r="630" ht="14.5" x14ac:dyDescent="0.35"/>
    <row r="631" ht="14.5" x14ac:dyDescent="0.35"/>
    <row r="632" ht="14.5" x14ac:dyDescent="0.35"/>
    <row r="633" ht="14.5" x14ac:dyDescent="0.35"/>
    <row r="634" ht="14.5" x14ac:dyDescent="0.35"/>
    <row r="635" ht="14.5" x14ac:dyDescent="0.35"/>
    <row r="636" ht="14.5" x14ac:dyDescent="0.35"/>
    <row r="637" ht="14.5" x14ac:dyDescent="0.35"/>
    <row r="638" ht="14.5" x14ac:dyDescent="0.35"/>
    <row r="639" ht="14.5" x14ac:dyDescent="0.35"/>
    <row r="640" ht="14.5" x14ac:dyDescent="0.35"/>
    <row r="641" ht="14.5" x14ac:dyDescent="0.35"/>
    <row r="642" ht="14.5" x14ac:dyDescent="0.35"/>
    <row r="643" ht="14.5" x14ac:dyDescent="0.35"/>
    <row r="644" ht="14.5" x14ac:dyDescent="0.35"/>
    <row r="645" ht="14.5" x14ac:dyDescent="0.35"/>
    <row r="646" ht="14.5" x14ac:dyDescent="0.35"/>
    <row r="647" ht="14.5" x14ac:dyDescent="0.35"/>
    <row r="648" ht="14.5" x14ac:dyDescent="0.35"/>
    <row r="649" ht="14.5" x14ac:dyDescent="0.35"/>
    <row r="650" ht="14.5" x14ac:dyDescent="0.35"/>
    <row r="651" ht="14.5" x14ac:dyDescent="0.35"/>
    <row r="652" ht="14.5" x14ac:dyDescent="0.35"/>
    <row r="653" ht="14.5" x14ac:dyDescent="0.35"/>
    <row r="654" ht="14.5" x14ac:dyDescent="0.35"/>
    <row r="655" ht="14.5" x14ac:dyDescent="0.35"/>
    <row r="656" ht="14.5" x14ac:dyDescent="0.35"/>
    <row r="657" ht="14.5" x14ac:dyDescent="0.35"/>
    <row r="658" ht="14.5" x14ac:dyDescent="0.35"/>
    <row r="659" ht="14.5" x14ac:dyDescent="0.35"/>
    <row r="660" ht="14.5" x14ac:dyDescent="0.35"/>
    <row r="661" ht="14.5" x14ac:dyDescent="0.35"/>
    <row r="662" ht="14.5" x14ac:dyDescent="0.35"/>
    <row r="663" ht="14.5" x14ac:dyDescent="0.35"/>
    <row r="664" ht="14.5" x14ac:dyDescent="0.35"/>
    <row r="665" ht="14.5" x14ac:dyDescent="0.35"/>
    <row r="666" ht="14.5" x14ac:dyDescent="0.35"/>
    <row r="667" ht="14.5" x14ac:dyDescent="0.35"/>
    <row r="668" ht="14.5" x14ac:dyDescent="0.35"/>
    <row r="669" ht="14.5" x14ac:dyDescent="0.35"/>
    <row r="670" ht="14.5" x14ac:dyDescent="0.35"/>
    <row r="671" ht="14.5" x14ac:dyDescent="0.35"/>
    <row r="672" ht="14.5" x14ac:dyDescent="0.35"/>
    <row r="673" ht="14.5" x14ac:dyDescent="0.35"/>
    <row r="674" ht="14.5" x14ac:dyDescent="0.35"/>
    <row r="675" ht="14.5" x14ac:dyDescent="0.35"/>
    <row r="676" ht="14.5" x14ac:dyDescent="0.35"/>
    <row r="677" ht="14.5" x14ac:dyDescent="0.35"/>
    <row r="678" ht="14.5" x14ac:dyDescent="0.35"/>
    <row r="679" ht="14.5" x14ac:dyDescent="0.35"/>
    <row r="680" ht="14.5" x14ac:dyDescent="0.35"/>
    <row r="681" ht="14.5" x14ac:dyDescent="0.35"/>
    <row r="682" ht="14.5" x14ac:dyDescent="0.35"/>
    <row r="683" ht="14.5" x14ac:dyDescent="0.35"/>
    <row r="684" ht="14.5" x14ac:dyDescent="0.35"/>
    <row r="685" ht="14.5" x14ac:dyDescent="0.35"/>
    <row r="686" ht="14.5" x14ac:dyDescent="0.35"/>
    <row r="687" ht="14.5" x14ac:dyDescent="0.35"/>
    <row r="688" ht="14.5" x14ac:dyDescent="0.35"/>
    <row r="689" ht="14.5" x14ac:dyDescent="0.35"/>
    <row r="690" ht="14.5" x14ac:dyDescent="0.35"/>
    <row r="691" ht="14.5" x14ac:dyDescent="0.35"/>
    <row r="692" ht="14.5" x14ac:dyDescent="0.35"/>
    <row r="693" ht="14.5" x14ac:dyDescent="0.35"/>
    <row r="694" ht="14.5" x14ac:dyDescent="0.35"/>
    <row r="695" ht="14.5" x14ac:dyDescent="0.35"/>
    <row r="696" ht="14.5" x14ac:dyDescent="0.35"/>
    <row r="697" ht="14.5" x14ac:dyDescent="0.35"/>
    <row r="698" ht="14.5" x14ac:dyDescent="0.35"/>
    <row r="699" ht="14.5" x14ac:dyDescent="0.35"/>
    <row r="700" ht="14.5" x14ac:dyDescent="0.35"/>
    <row r="701" ht="14.5" x14ac:dyDescent="0.35"/>
    <row r="702" ht="14.5" x14ac:dyDescent="0.35"/>
    <row r="703" ht="14.5" x14ac:dyDescent="0.35"/>
    <row r="704" ht="14.5" x14ac:dyDescent="0.35"/>
    <row r="705" ht="14.5" x14ac:dyDescent="0.35"/>
    <row r="706" ht="14.5" x14ac:dyDescent="0.35"/>
    <row r="707" ht="14.5" x14ac:dyDescent="0.35"/>
    <row r="708" ht="14.5" x14ac:dyDescent="0.35"/>
    <row r="709" ht="14.5" x14ac:dyDescent="0.35"/>
    <row r="710" ht="14.5" x14ac:dyDescent="0.35"/>
    <row r="711" ht="14.5" x14ac:dyDescent="0.35"/>
    <row r="712" ht="14.5" x14ac:dyDescent="0.35"/>
    <row r="713" ht="14.5" x14ac:dyDescent="0.35"/>
    <row r="714" ht="14.5" x14ac:dyDescent="0.35"/>
    <row r="715" ht="14.5" x14ac:dyDescent="0.35"/>
    <row r="716" ht="14.5" x14ac:dyDescent="0.35"/>
    <row r="717" ht="14.5" x14ac:dyDescent="0.35"/>
    <row r="718" ht="14.5" x14ac:dyDescent="0.35"/>
    <row r="719" ht="14.5" x14ac:dyDescent="0.35"/>
    <row r="720" ht="14.5" x14ac:dyDescent="0.35"/>
    <row r="721" ht="14.5" x14ac:dyDescent="0.35"/>
    <row r="722" ht="14.5" x14ac:dyDescent="0.35"/>
    <row r="723" ht="14.5" x14ac:dyDescent="0.35"/>
    <row r="724" ht="14.5" x14ac:dyDescent="0.35"/>
    <row r="725" ht="14.5" x14ac:dyDescent="0.35"/>
    <row r="726" ht="14.5" x14ac:dyDescent="0.35"/>
    <row r="727" ht="14.5" x14ac:dyDescent="0.35"/>
    <row r="728" ht="14.5" x14ac:dyDescent="0.35"/>
    <row r="729" ht="14.5" x14ac:dyDescent="0.35"/>
    <row r="730" ht="14.5" x14ac:dyDescent="0.35"/>
    <row r="731" ht="14.5" x14ac:dyDescent="0.35"/>
    <row r="732" ht="14.5" x14ac:dyDescent="0.35"/>
    <row r="733" ht="14.5" x14ac:dyDescent="0.35"/>
    <row r="734" ht="14.5" x14ac:dyDescent="0.35"/>
    <row r="735" ht="14.5" x14ac:dyDescent="0.35"/>
    <row r="736" ht="14.5" x14ac:dyDescent="0.35"/>
    <row r="737" ht="14.5" x14ac:dyDescent="0.35"/>
    <row r="738" ht="14.5" x14ac:dyDescent="0.35"/>
    <row r="739" ht="14.5" x14ac:dyDescent="0.35"/>
    <row r="740" ht="14.5" x14ac:dyDescent="0.35"/>
    <row r="741" ht="14.5" x14ac:dyDescent="0.35"/>
    <row r="742" ht="14.5" x14ac:dyDescent="0.35"/>
    <row r="743" ht="14.5" x14ac:dyDescent="0.35"/>
    <row r="744" ht="14.5" x14ac:dyDescent="0.35"/>
    <row r="745" ht="14.5" x14ac:dyDescent="0.35"/>
    <row r="746" ht="14.5" x14ac:dyDescent="0.35"/>
    <row r="747" ht="14.5" x14ac:dyDescent="0.35"/>
    <row r="748" ht="14.5" x14ac:dyDescent="0.35"/>
    <row r="749" ht="14.5" x14ac:dyDescent="0.35"/>
    <row r="750" ht="14.5" x14ac:dyDescent="0.35"/>
    <row r="751" ht="14.5" x14ac:dyDescent="0.35"/>
    <row r="752" ht="14.5" x14ac:dyDescent="0.35"/>
    <row r="753" ht="14.5" x14ac:dyDescent="0.35"/>
    <row r="754" ht="14.5" x14ac:dyDescent="0.35"/>
    <row r="755" ht="14.5" x14ac:dyDescent="0.35"/>
    <row r="756" ht="14.5" x14ac:dyDescent="0.35"/>
    <row r="757" ht="14.5" x14ac:dyDescent="0.35"/>
    <row r="758" ht="14.5" x14ac:dyDescent="0.35"/>
    <row r="759" ht="14.5" x14ac:dyDescent="0.35"/>
    <row r="760" ht="14.5" x14ac:dyDescent="0.35"/>
    <row r="761" ht="14.5" x14ac:dyDescent="0.35"/>
    <row r="762" ht="14.5" x14ac:dyDescent="0.35"/>
    <row r="763" ht="14.5" x14ac:dyDescent="0.35"/>
    <row r="764" ht="14.5" x14ac:dyDescent="0.35"/>
    <row r="765" ht="14.5" x14ac:dyDescent="0.35"/>
    <row r="766" ht="14.5" x14ac:dyDescent="0.35"/>
    <row r="767" ht="14.5" x14ac:dyDescent="0.35"/>
    <row r="768" ht="14.5" x14ac:dyDescent="0.35"/>
    <row r="769" ht="14.5" x14ac:dyDescent="0.35"/>
    <row r="770" ht="14.5" x14ac:dyDescent="0.35"/>
    <row r="771" ht="14.5" x14ac:dyDescent="0.35"/>
    <row r="772" ht="14.5" x14ac:dyDescent="0.35"/>
    <row r="773" ht="14.5" x14ac:dyDescent="0.35"/>
    <row r="774" ht="14.5" x14ac:dyDescent="0.35"/>
    <row r="775" ht="14.5" x14ac:dyDescent="0.35"/>
    <row r="776" ht="14.5" x14ac:dyDescent="0.35"/>
    <row r="777" ht="14.5" x14ac:dyDescent="0.35"/>
    <row r="778" ht="14.5" x14ac:dyDescent="0.35"/>
    <row r="779" ht="14.5" x14ac:dyDescent="0.35"/>
    <row r="780" ht="14.5" x14ac:dyDescent="0.35"/>
    <row r="781" ht="14.5" x14ac:dyDescent="0.35"/>
    <row r="782" ht="14.5" x14ac:dyDescent="0.35"/>
    <row r="783" ht="14.5" x14ac:dyDescent="0.35"/>
    <row r="784" ht="14.5" x14ac:dyDescent="0.35"/>
    <row r="785" ht="14.5" x14ac:dyDescent="0.35"/>
    <row r="786" ht="14.5" x14ac:dyDescent="0.35"/>
    <row r="787" ht="14.5" x14ac:dyDescent="0.35"/>
    <row r="788" ht="14.5" x14ac:dyDescent="0.35"/>
    <row r="789" ht="14.5" x14ac:dyDescent="0.35"/>
    <row r="790" ht="14.5" x14ac:dyDescent="0.35"/>
    <row r="791" ht="14.5" x14ac:dyDescent="0.35"/>
    <row r="792" ht="14.5" x14ac:dyDescent="0.35"/>
    <row r="793" ht="14.5" x14ac:dyDescent="0.35"/>
    <row r="794" ht="14.5" x14ac:dyDescent="0.35"/>
    <row r="795" ht="14.5" x14ac:dyDescent="0.35"/>
    <row r="796" ht="14.5" x14ac:dyDescent="0.35"/>
    <row r="797" ht="14.5" x14ac:dyDescent="0.35"/>
    <row r="798" ht="14.5" x14ac:dyDescent="0.35"/>
    <row r="799" ht="14.5" x14ac:dyDescent="0.35"/>
    <row r="800" ht="14.5" x14ac:dyDescent="0.35"/>
    <row r="801" ht="14.5" x14ac:dyDescent="0.35"/>
    <row r="802" ht="14.5" x14ac:dyDescent="0.35"/>
    <row r="803" ht="14.5" x14ac:dyDescent="0.35"/>
    <row r="804" ht="14.5" x14ac:dyDescent="0.35"/>
    <row r="805" ht="14.5" x14ac:dyDescent="0.35"/>
    <row r="806" ht="14.5" x14ac:dyDescent="0.35"/>
    <row r="807" ht="14.5" x14ac:dyDescent="0.35"/>
    <row r="808" ht="14.5" x14ac:dyDescent="0.35"/>
    <row r="809" ht="14.5" x14ac:dyDescent="0.35"/>
    <row r="810" ht="14.5" x14ac:dyDescent="0.35"/>
    <row r="811" ht="14.5" x14ac:dyDescent="0.35"/>
    <row r="812" ht="14.5" x14ac:dyDescent="0.35"/>
    <row r="813" ht="14.5" x14ac:dyDescent="0.35"/>
    <row r="814" ht="14.5" x14ac:dyDescent="0.35"/>
    <row r="815" ht="14.5" x14ac:dyDescent="0.35"/>
    <row r="816" ht="14.5" x14ac:dyDescent="0.35"/>
    <row r="817" ht="14.5" x14ac:dyDescent="0.35"/>
    <row r="818" ht="14.5" x14ac:dyDescent="0.35"/>
    <row r="819" ht="14.5" x14ac:dyDescent="0.35"/>
    <row r="820" ht="14.5" x14ac:dyDescent="0.35"/>
    <row r="821" ht="14.5" x14ac:dyDescent="0.35"/>
    <row r="822" ht="14.5" x14ac:dyDescent="0.35"/>
    <row r="823" ht="14.5" x14ac:dyDescent="0.35"/>
    <row r="824" ht="14.5" x14ac:dyDescent="0.35"/>
    <row r="825" ht="14.5" x14ac:dyDescent="0.35"/>
    <row r="826" ht="14.5" x14ac:dyDescent="0.35"/>
    <row r="827" ht="14.5" x14ac:dyDescent="0.35"/>
    <row r="828" ht="14.5" x14ac:dyDescent="0.35"/>
    <row r="829" ht="14.5" x14ac:dyDescent="0.35"/>
    <row r="830" ht="14.5" x14ac:dyDescent="0.35"/>
    <row r="831" ht="14.5" x14ac:dyDescent="0.35"/>
    <row r="832" ht="14.5" x14ac:dyDescent="0.35"/>
    <row r="833" ht="14.5" x14ac:dyDescent="0.35"/>
    <row r="834" ht="14.5" x14ac:dyDescent="0.35"/>
    <row r="835" ht="14.5" x14ac:dyDescent="0.35"/>
    <row r="836" ht="14.5" x14ac:dyDescent="0.35"/>
    <row r="837" ht="14.5" x14ac:dyDescent="0.35"/>
    <row r="838" ht="14.5" x14ac:dyDescent="0.35"/>
    <row r="839" ht="14.5" x14ac:dyDescent="0.35"/>
    <row r="840" ht="14.5" x14ac:dyDescent="0.35"/>
    <row r="841" ht="14.5" x14ac:dyDescent="0.35"/>
    <row r="842" ht="14.5" x14ac:dyDescent="0.35"/>
    <row r="843" ht="14.5" x14ac:dyDescent="0.35"/>
    <row r="844" ht="14.5" x14ac:dyDescent="0.35"/>
    <row r="845" ht="14.5" x14ac:dyDescent="0.35"/>
    <row r="846" ht="14.5" x14ac:dyDescent="0.35"/>
    <row r="847" ht="14.5" x14ac:dyDescent="0.35"/>
    <row r="848" ht="14.5" x14ac:dyDescent="0.35"/>
    <row r="849" ht="14.5" x14ac:dyDescent="0.35"/>
    <row r="850" ht="14.5" x14ac:dyDescent="0.35"/>
    <row r="851" ht="14.5" x14ac:dyDescent="0.35"/>
    <row r="852" ht="14.5" x14ac:dyDescent="0.35"/>
    <row r="853" ht="14.5" x14ac:dyDescent="0.35"/>
    <row r="854" ht="14.5" x14ac:dyDescent="0.35"/>
    <row r="855" ht="14.5" x14ac:dyDescent="0.35"/>
    <row r="856" ht="14.5" x14ac:dyDescent="0.35"/>
    <row r="857" ht="14.5" x14ac:dyDescent="0.35"/>
    <row r="858" ht="14.5" x14ac:dyDescent="0.35"/>
    <row r="859" ht="14.5" x14ac:dyDescent="0.35"/>
    <row r="860" ht="14.5" x14ac:dyDescent="0.35"/>
    <row r="861" ht="14.5" x14ac:dyDescent="0.35"/>
    <row r="862" ht="14.5" x14ac:dyDescent="0.35"/>
    <row r="863" ht="14.5" x14ac:dyDescent="0.35"/>
    <row r="864" ht="14.5" x14ac:dyDescent="0.35"/>
    <row r="865" ht="14.5" x14ac:dyDescent="0.35"/>
    <row r="866" ht="14.5" x14ac:dyDescent="0.35"/>
    <row r="867" ht="14.5" x14ac:dyDescent="0.35"/>
    <row r="868" ht="14.5" x14ac:dyDescent="0.35"/>
    <row r="869" ht="14.5" x14ac:dyDescent="0.35"/>
    <row r="870" ht="14.5" x14ac:dyDescent="0.35"/>
    <row r="871" ht="14.5" x14ac:dyDescent="0.35"/>
    <row r="872" ht="14.5" x14ac:dyDescent="0.35"/>
    <row r="873" ht="14.5" x14ac:dyDescent="0.35"/>
    <row r="874" ht="14.5" x14ac:dyDescent="0.35"/>
    <row r="875" ht="14.5" x14ac:dyDescent="0.35"/>
    <row r="876" ht="14.5" x14ac:dyDescent="0.35"/>
    <row r="877" ht="14.5" x14ac:dyDescent="0.35"/>
    <row r="878" ht="14.5" x14ac:dyDescent="0.35"/>
    <row r="879" ht="14.5" x14ac:dyDescent="0.35"/>
    <row r="880" ht="14.5" x14ac:dyDescent="0.35"/>
    <row r="881" ht="14.5" x14ac:dyDescent="0.35"/>
    <row r="882" ht="14.5" x14ac:dyDescent="0.35"/>
    <row r="883" ht="14.5" x14ac:dyDescent="0.35"/>
    <row r="884" ht="14.5" x14ac:dyDescent="0.35"/>
    <row r="885" ht="14.5" x14ac:dyDescent="0.35"/>
    <row r="886" ht="14.5" x14ac:dyDescent="0.35"/>
    <row r="887" ht="14.5" x14ac:dyDescent="0.35"/>
    <row r="888" ht="14.5" x14ac:dyDescent="0.35"/>
    <row r="889" ht="14.5" x14ac:dyDescent="0.35"/>
    <row r="890" ht="14.5" x14ac:dyDescent="0.35"/>
    <row r="891" ht="14.5" x14ac:dyDescent="0.35"/>
    <row r="892" ht="14.5" x14ac:dyDescent="0.35"/>
    <row r="893" ht="14.5" x14ac:dyDescent="0.35"/>
    <row r="894" ht="14.5" x14ac:dyDescent="0.35"/>
    <row r="895" ht="14.5" x14ac:dyDescent="0.35"/>
    <row r="896" ht="14.5" x14ac:dyDescent="0.35"/>
    <row r="897" ht="14.5" x14ac:dyDescent="0.35"/>
    <row r="898" ht="14.5" x14ac:dyDescent="0.35"/>
    <row r="899" ht="14.5" x14ac:dyDescent="0.35"/>
    <row r="900" ht="14.5" x14ac:dyDescent="0.35"/>
    <row r="901" ht="14.5" x14ac:dyDescent="0.35"/>
    <row r="902" ht="14.5" x14ac:dyDescent="0.35"/>
    <row r="903" ht="14.5" x14ac:dyDescent="0.35"/>
    <row r="904" ht="14.5" x14ac:dyDescent="0.35"/>
    <row r="905" ht="14.5" x14ac:dyDescent="0.35"/>
    <row r="906" ht="14.5" x14ac:dyDescent="0.35"/>
    <row r="907" ht="14.5" x14ac:dyDescent="0.35"/>
    <row r="908" ht="14.5" x14ac:dyDescent="0.35"/>
    <row r="909" ht="14.5" x14ac:dyDescent="0.35"/>
    <row r="910" ht="14.5" x14ac:dyDescent="0.35"/>
    <row r="911" ht="14.5" x14ac:dyDescent="0.35"/>
    <row r="912" ht="14.5" x14ac:dyDescent="0.35"/>
    <row r="913" ht="14.5" x14ac:dyDescent="0.35"/>
    <row r="914" ht="14.5" x14ac:dyDescent="0.35"/>
    <row r="915" ht="14.5" x14ac:dyDescent="0.35"/>
    <row r="916" ht="14.5" x14ac:dyDescent="0.35"/>
    <row r="917" ht="14.5" x14ac:dyDescent="0.35"/>
    <row r="918" ht="14.5" x14ac:dyDescent="0.35"/>
    <row r="919" ht="14.5" x14ac:dyDescent="0.35"/>
    <row r="920" ht="14.5" x14ac:dyDescent="0.35"/>
    <row r="921" ht="14.5" x14ac:dyDescent="0.35"/>
    <row r="922" ht="14.5" x14ac:dyDescent="0.35"/>
    <row r="923" ht="14.5" x14ac:dyDescent="0.35"/>
    <row r="924" ht="14.5" x14ac:dyDescent="0.35"/>
    <row r="925" ht="14.5" x14ac:dyDescent="0.35"/>
    <row r="926" ht="14.5" x14ac:dyDescent="0.35"/>
    <row r="927" ht="14.5" x14ac:dyDescent="0.35"/>
    <row r="928" ht="14.5" x14ac:dyDescent="0.35"/>
    <row r="929" ht="14.5" x14ac:dyDescent="0.35"/>
    <row r="930" ht="14.5" x14ac:dyDescent="0.35"/>
    <row r="931" ht="14.5" x14ac:dyDescent="0.35"/>
    <row r="932" ht="14.5" x14ac:dyDescent="0.35"/>
    <row r="933" ht="14.5" x14ac:dyDescent="0.35"/>
    <row r="934" ht="14.5" x14ac:dyDescent="0.35"/>
    <row r="935" ht="14.5" x14ac:dyDescent="0.35"/>
    <row r="936" ht="14.5" x14ac:dyDescent="0.35"/>
    <row r="937" ht="14.5" x14ac:dyDescent="0.35"/>
    <row r="938" ht="14.5" x14ac:dyDescent="0.35"/>
    <row r="939" ht="14.5" x14ac:dyDescent="0.35"/>
    <row r="940" ht="14.5" x14ac:dyDescent="0.35"/>
    <row r="941" ht="14.5" x14ac:dyDescent="0.35"/>
    <row r="942" ht="14.5" x14ac:dyDescent="0.35"/>
    <row r="943" ht="14.5" x14ac:dyDescent="0.35"/>
    <row r="944" ht="14.5" x14ac:dyDescent="0.35"/>
    <row r="945" ht="14.5" x14ac:dyDescent="0.35"/>
    <row r="946" ht="14.5" x14ac:dyDescent="0.35"/>
    <row r="947" ht="14.5" x14ac:dyDescent="0.35"/>
    <row r="948" ht="14.5" x14ac:dyDescent="0.35"/>
    <row r="949" ht="14.5" x14ac:dyDescent="0.35"/>
    <row r="950" ht="14.5" x14ac:dyDescent="0.35"/>
    <row r="951" ht="14.5" x14ac:dyDescent="0.35"/>
    <row r="952" ht="14.5" x14ac:dyDescent="0.35"/>
    <row r="953" ht="14.5" x14ac:dyDescent="0.35"/>
    <row r="954" ht="14.5" x14ac:dyDescent="0.35"/>
    <row r="955" ht="14.5" x14ac:dyDescent="0.35"/>
    <row r="956" ht="14.5" x14ac:dyDescent="0.35"/>
    <row r="957" ht="14.5" x14ac:dyDescent="0.35"/>
    <row r="958" ht="14.5" x14ac:dyDescent="0.35"/>
    <row r="959" ht="14.5" x14ac:dyDescent="0.35"/>
    <row r="960" ht="14.5" x14ac:dyDescent="0.35"/>
    <row r="961" ht="14.5" x14ac:dyDescent="0.35"/>
    <row r="962" ht="14.5" x14ac:dyDescent="0.35"/>
    <row r="963" ht="14.5" x14ac:dyDescent="0.35"/>
    <row r="964" ht="14.5" x14ac:dyDescent="0.35"/>
    <row r="965" ht="14.5" x14ac:dyDescent="0.35"/>
    <row r="966" ht="14.5" x14ac:dyDescent="0.35"/>
    <row r="967" ht="14.5" x14ac:dyDescent="0.35"/>
    <row r="968" ht="14.5" x14ac:dyDescent="0.35"/>
    <row r="969" ht="14.5" x14ac:dyDescent="0.35"/>
    <row r="970" ht="14.5" x14ac:dyDescent="0.35"/>
    <row r="971" ht="14.5" x14ac:dyDescent="0.35"/>
    <row r="972" ht="14.5" x14ac:dyDescent="0.35"/>
    <row r="973" ht="14.5" x14ac:dyDescent="0.35"/>
    <row r="974" ht="14.5" x14ac:dyDescent="0.35"/>
    <row r="975" ht="14.5" x14ac:dyDescent="0.35"/>
    <row r="976" ht="14.5" x14ac:dyDescent="0.35"/>
    <row r="977" ht="14.5" x14ac:dyDescent="0.35"/>
    <row r="978" ht="14.5" x14ac:dyDescent="0.35"/>
    <row r="979" ht="14.5" x14ac:dyDescent="0.35"/>
    <row r="980" ht="14.5" x14ac:dyDescent="0.35"/>
  </sheetData>
  <sheetProtection algorithmName="SHA-512" hashValue="lQTchpIC1c1iM/0pOGD8GntycI0HIW+IQt8T1A+dg6A7ZTdetaqfje5TRVGmZvtdc/9Y3SLaSAQmkQMY0JFnyQ==" saltValue="hhRvqt25Pqn3VTR3FRkoAA==" spinCount="100000"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fe04fb3-8cb0-48de-bcb4-b20da91c3db0">
      <Terms xmlns="http://schemas.microsoft.com/office/infopath/2007/PartnerControls"/>
    </lcf76f155ced4ddcb4097134ff3c332f>
    <Comments xmlns="ffe04fb3-8cb0-48de-bcb4-b20da91c3db0" xsi:nil="true"/>
    <ActiveFile xmlns="ffe04fb3-8cb0-48de-bcb4-b20da91c3db0">false</ActiveFile>
    <Notes xmlns="ffe04fb3-8cb0-48de-bcb4-b20da91c3db0" xsi:nil="true"/>
    <Agency xmlns="ffe04fb3-8cb0-48de-bcb4-b20da91c3db0" xsi:nil="true"/>
    <TaxCatchAll xmlns="f0bdb40f-401c-4de7-84ef-cc085708420d" xsi:nil="true"/>
    <SENTTOASC xmlns="ffe04fb3-8cb0-48de-bcb4-b20da91c3db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416C9BDCD7F9E4E9F7AAC71530A328A" ma:contentTypeVersion="26" ma:contentTypeDescription="Create a new document." ma:contentTypeScope="" ma:versionID="46b57a1dd40342dd4c3dde6406fdfedf">
  <xsd:schema xmlns:xsd="http://www.w3.org/2001/XMLSchema" xmlns:xs="http://www.w3.org/2001/XMLSchema" xmlns:p="http://schemas.microsoft.com/office/2006/metadata/properties" xmlns:ns2="ffe04fb3-8cb0-48de-bcb4-b20da91c3db0" xmlns:ns3="f0bdb40f-401c-4de7-84ef-cc085708420d" targetNamespace="http://schemas.microsoft.com/office/2006/metadata/properties" ma:root="true" ma:fieldsID="c91a2475985224d52c1ad49b816edfe9" ns2:_="" ns3:_="">
    <xsd:import namespace="ffe04fb3-8cb0-48de-bcb4-b20da91c3db0"/>
    <xsd:import namespace="f0bdb40f-401c-4de7-84ef-cc085708420d"/>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lcf76f155ced4ddcb4097134ff3c332f" minOccurs="0"/>
                <xsd:element ref="ns3:TaxCatchAll" minOccurs="0"/>
                <xsd:element ref="ns2:Comments" minOccurs="0"/>
                <xsd:element ref="ns2:ActiveFile" minOccurs="0"/>
                <xsd:element ref="ns2:SENTTOASC" minOccurs="0"/>
                <xsd:element ref="ns2:MediaServiceObjectDetectorVersions" minOccurs="0"/>
                <xsd:element ref="ns2:Agency" minOccurs="0"/>
                <xsd:element ref="ns2:MediaServiceSearchPropertie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fe04fb3-8cb0-48de-bcb4-b20da91c3d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Length (seconds)" ma:internalName="MediaLengthInSeconds" ma:readOnly="true">
      <xsd:simpleType>
        <xsd:restriction base="dms:Unknown"/>
      </xsd:simpleType>
    </xsd:element>
    <xsd:element name="MediaServiceDateTaken" ma:index="11" nillable="true" ma:displayName="MediaServiceDateTaken" ma:hidden="true" ma:internalName="MediaServiceDateTaken"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5bd24e8d-a9e5-4d92-be68-bacf1b977f82" ma:termSetId="09814cd3-568e-fe90-9814-8d621ff8fb84" ma:anchorId="fba54fb3-c3e1-fe81-a776-ca4b69148c4d" ma:open="true" ma:isKeyword="false">
      <xsd:complexType>
        <xsd:sequence>
          <xsd:element ref="pc:Terms" minOccurs="0" maxOccurs="1"/>
        </xsd:sequence>
      </xsd:complexType>
    </xsd:element>
    <xsd:element name="Comments" ma:index="22" nillable="true" ma:displayName="Comments" ma:format="Dropdown" ma:internalName="Comments">
      <xsd:simpleType>
        <xsd:restriction base="dms:Text">
          <xsd:maxLength value="255"/>
        </xsd:restriction>
      </xsd:simpleType>
    </xsd:element>
    <xsd:element name="ActiveFile" ma:index="23" nillable="true" ma:displayName="Active File" ma:default="0" ma:description="Yes / No to whether a personnel folder is actively submitting time" ma:format="Dropdown" ma:internalName="ActiveFile">
      <xsd:simpleType>
        <xsd:restriction base="dms:Boolean"/>
      </xsd:simpleType>
    </xsd:element>
    <xsd:element name="SENTTOASC" ma:index="24" nillable="true" ma:displayName="INVOICE TO ASC" ma:format="DateOnly" ma:internalName="SENTTOASC">
      <xsd:simpleType>
        <xsd:restriction base="dms:DateTim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Agency" ma:index="26" nillable="true" ma:displayName="AGENCY" ma:description="Use to sort by Agency" ma:format="Dropdown" ma:internalName="Agency">
      <xsd:simpleType>
        <xsd:restriction base="dms:Text">
          <xsd:maxLength value="255"/>
        </xsd:restriction>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Notes" ma:index="28" nillable="true" ma:displayName="Notes" ma:format="Dropdown" ma:internalName="Not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0bdb40f-401c-4de7-84ef-cc085708420d"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24615894-5035-4bb7-bf9f-2b80858e0bd6}" ma:internalName="TaxCatchAll" ma:showField="CatchAllData" ma:web="f0bdb40f-401c-4de7-84ef-cc08570842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3C75DE-EB6A-43A3-89A4-0D894A4C57B4}">
  <ds:schemaRefs>
    <ds:schemaRef ds:uri="http://schemas.microsoft.com/office/2006/metadata/properties"/>
    <ds:schemaRef ds:uri="http://schemas.microsoft.com/office/infopath/2007/PartnerControls"/>
    <ds:schemaRef ds:uri="ffe04fb3-8cb0-48de-bcb4-b20da91c3db0"/>
    <ds:schemaRef ds:uri="f0bdb40f-401c-4de7-84ef-cc085708420d"/>
  </ds:schemaRefs>
</ds:datastoreItem>
</file>

<file path=customXml/itemProps2.xml><?xml version="1.0" encoding="utf-8"?>
<ds:datastoreItem xmlns:ds="http://schemas.openxmlformats.org/officeDocument/2006/customXml" ds:itemID="{19742794-1D8C-4C0A-91D7-45455DBFDA80}">
  <ds:schemaRefs>
    <ds:schemaRef ds:uri="http://schemas.microsoft.com/sharepoint/v3/contenttype/forms"/>
  </ds:schemaRefs>
</ds:datastoreItem>
</file>

<file path=customXml/itemProps3.xml><?xml version="1.0" encoding="utf-8"?>
<ds:datastoreItem xmlns:ds="http://schemas.openxmlformats.org/officeDocument/2006/customXml" ds:itemID="{8CA858FE-A896-4D7E-BE5B-3FE56D68A1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fe04fb3-8cb0-48de-bcb4-b20da91c3db0"/>
    <ds:schemaRef ds:uri="f0bdb40f-401c-4de7-84ef-cc08570842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GeoOps_File_Namer</vt:lpstr>
      <vt:lpstr>Dropdown_Option_Tables</vt:lpstr>
      <vt:lpstr>Documentation &amp; Instructions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Ortner, Amy -FS</dc:creator>
  <cp:keywords/>
  <dc:description/>
  <cp:lastModifiedBy>Martens, Justin - FS, AK</cp:lastModifiedBy>
  <cp:revision/>
  <dcterms:created xsi:type="dcterms:W3CDTF">2017-08-14T15:00:49Z</dcterms:created>
  <dcterms:modified xsi:type="dcterms:W3CDTF">2025-06-24T22:59:09Z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0x0101009416C9BDCD7F9E4E9F7AAC71530A328A</vt:lpwstr>
  </property>
</Properties>
</file>