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3" i="1" l="1"/>
  <c r="E13" i="1"/>
  <c r="P12" i="1"/>
  <c r="H12" i="1"/>
  <c r="I12" i="1" s="1"/>
  <c r="P11" i="1"/>
  <c r="H11" i="1"/>
  <c r="P10" i="1"/>
  <c r="H10" i="1"/>
  <c r="P9" i="1"/>
  <c r="H9" i="1"/>
  <c r="P8" i="1"/>
  <c r="H8" i="1"/>
  <c r="P7" i="1"/>
  <c r="H7" i="1"/>
  <c r="P6" i="1"/>
  <c r="H6" i="1"/>
  <c r="P5" i="1"/>
  <c r="J5" i="1"/>
  <c r="J6" i="1" s="1"/>
  <c r="J7" i="1" s="1"/>
  <c r="J8" i="1" s="1"/>
  <c r="J9" i="1" s="1"/>
  <c r="J10" i="1" s="1"/>
  <c r="J11" i="1" s="1"/>
  <c r="J12" i="1" s="1"/>
  <c r="H5" i="1"/>
  <c r="P4" i="1"/>
  <c r="J4" i="1"/>
  <c r="H4" i="1"/>
  <c r="I4" i="1" s="1"/>
  <c r="G4" i="1" s="1"/>
  <c r="G12" i="1" l="1"/>
  <c r="I5" i="1"/>
  <c r="G5" i="1" l="1"/>
  <c r="I6" i="1"/>
  <c r="G6" i="1" l="1"/>
  <c r="I7" i="1"/>
  <c r="G7" i="1" l="1"/>
  <c r="I8" i="1"/>
  <c r="I9" i="1" s="1"/>
  <c r="G9" i="1" l="1"/>
  <c r="I10" i="1"/>
  <c r="G10" i="1" l="1"/>
  <c r="I11" i="1"/>
  <c r="G11" i="1" s="1"/>
</calcChain>
</file>

<file path=xl/sharedStrings.xml><?xml version="1.0" encoding="utf-8"?>
<sst xmlns="http://schemas.openxmlformats.org/spreadsheetml/2006/main" count="103" uniqueCount="56">
  <si>
    <t>2014 NFP - Community Assistance</t>
  </si>
  <si>
    <t>Statewide Prioritization Process</t>
  </si>
  <si>
    <t>State</t>
  </si>
  <si>
    <t>Region</t>
  </si>
  <si>
    <t>FAP</t>
  </si>
  <si>
    <t>Core Area</t>
  </si>
  <si>
    <t>Cumulative</t>
  </si>
  <si>
    <t xml:space="preserve">Criteria </t>
  </si>
  <si>
    <t>Federal $</t>
  </si>
  <si>
    <t>Priority</t>
  </si>
  <si>
    <t>Project Name</t>
  </si>
  <si>
    <t>Grant $</t>
  </si>
  <si>
    <t>Core Area?</t>
  </si>
  <si>
    <t>% Total $</t>
  </si>
  <si>
    <t>$</t>
  </si>
  <si>
    <t>Core Area $</t>
  </si>
  <si>
    <t>FAP WRIA</t>
  </si>
  <si>
    <t>County</t>
  </si>
  <si>
    <t>Met</t>
  </si>
  <si>
    <t>Acres</t>
  </si>
  <si>
    <t>Cost/Ac</t>
  </si>
  <si>
    <t>NE</t>
  </si>
  <si>
    <t>Gulches</t>
  </si>
  <si>
    <t>Y</t>
  </si>
  <si>
    <t>Colville</t>
  </si>
  <si>
    <t>Fuels</t>
  </si>
  <si>
    <t>Stevens</t>
  </si>
  <si>
    <t>Yes</t>
  </si>
  <si>
    <t>DNR</t>
  </si>
  <si>
    <t>SE</t>
  </si>
  <si>
    <t>Upper Kittitas</t>
  </si>
  <si>
    <t>Upper Yakima</t>
  </si>
  <si>
    <t>Kittitas</t>
  </si>
  <si>
    <t>PC</t>
  </si>
  <si>
    <t>Collins Pt. - Goat Pt.</t>
  </si>
  <si>
    <t>N</t>
  </si>
  <si>
    <t>Wind-White Salmon</t>
  </si>
  <si>
    <t>Skamania</t>
  </si>
  <si>
    <t>Winthrop</t>
  </si>
  <si>
    <t>Methow</t>
  </si>
  <si>
    <t>Okanogan</t>
  </si>
  <si>
    <t>West Klickitat</t>
  </si>
  <si>
    <t>Klickitat</t>
  </si>
  <si>
    <t>Riverview</t>
  </si>
  <si>
    <t>Pend Oreille</t>
  </si>
  <si>
    <t>Chelan</t>
  </si>
  <si>
    <t>Wenatchee</t>
  </si>
  <si>
    <t>Onion Creek</t>
  </si>
  <si>
    <t>Blue Mountains</t>
  </si>
  <si>
    <t>Walla Walla</t>
  </si>
  <si>
    <t>Walla Walla, Columbia</t>
  </si>
  <si>
    <t xml:space="preserve">Total      </t>
  </si>
  <si>
    <t xml:space="preserve">Lead  </t>
  </si>
  <si>
    <t>Agency</t>
  </si>
  <si>
    <t xml:space="preserve">Grant  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</si>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</sst>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%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0" fontId="1" fillId="0" borderId="0" xfId="0" applyFont="1" applyBorder="1"/>
    <xf numFmtId="3" fontId="0" fillId="0" borderId="0" xfId="0" applyNumberFormat="1" applyBorder="1"/>
    <xf numFmtId="0" fontId="1" fillId="2" borderId="1" xfId="0" applyFont="1" applyFill="1" applyBorder="1"/>
    <xf numFmtId="0" fontId="0" fillId="2" borderId="0" xfId="0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Border="1" applyAlignment="1">
      <alignment horizontal="left" vertical="top"/>
    </xf>
    <xf numFmtId="165" fontId="0" fillId="0" borderId="3" xfId="0" applyNumberFormat="1" applyFont="1" applyBorder="1" applyAlignment="1">
      <alignment horizontal="right" vertical="top" wrapText="1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/>
    <xf numFmtId="3" fontId="0" fillId="0" borderId="3" xfId="0" applyNumberFormat="1" applyFont="1" applyBorder="1" applyAlignment="1">
      <alignment horizontal="right" vertical="top" wrapText="1"/>
    </xf>
    <xf numFmtId="165" fontId="0" fillId="0" borderId="3" xfId="0" applyNumberFormat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Border="1" applyAlignment="1">
      <alignment horizontal="left" vertical="top"/>
    </xf>
    <xf numFmtId="165" fontId="0" fillId="0" borderId="5" xfId="0" applyNumberFormat="1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165" fontId="0" fillId="0" borderId="5" xfId="0" applyNumberFormat="1" applyFont="1" applyBorder="1" applyAlignment="1">
      <alignment horizontal="right" vertical="top" wrapText="1"/>
    </xf>
    <xf numFmtId="3" fontId="0" fillId="0" borderId="5" xfId="0" applyNumberFormat="1" applyFont="1" applyBorder="1" applyAlignment="1">
      <alignment horizontal="right" vertical="top" wrapText="1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0" fontId="3" fillId="0" borderId="3" xfId="0" applyFont="1" applyBorder="1"/>
    <xf numFmtId="0" fontId="0" fillId="2" borderId="0" xfId="0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164" fontId="0" fillId="2" borderId="0" xfId="0" applyNumberFormat="1" applyFill="1" applyBorder="1" applyAlignment="1">
      <alignment vertical="top"/>
    </xf>
    <xf numFmtId="165" fontId="0" fillId="2" borderId="0" xfId="0" applyNumberForma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8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180973</xdr:rowOff>
    </xdr:from>
    <xdr:to>
      <xdr:col>16</xdr:col>
      <xdr:colOff>790575</xdr:colOff>
      <xdr:row>29</xdr:row>
      <xdr:rowOff>57150</xdr:rowOff>
    </xdr:to>
    <xdr:sp macro="" textlink="">
      <xdr:nvSpPr>
        <xdr:cNvPr id="2" name="TextBox 1"/>
        <xdr:cNvSpPr txBox="1"/>
      </xdr:nvSpPr>
      <xdr:spPr>
        <a:xfrm>
          <a:off x="28575" y="2666998"/>
          <a:ext cx="11991975" cy="2924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Statewide</a:t>
          </a:r>
          <a:r>
            <a:rPr lang="en-US" sz="1100" b="1" baseline="0"/>
            <a:t> Prioritizaton summary:</a:t>
          </a:r>
        </a:p>
        <a:p>
          <a:r>
            <a:rPr lang="en-US" sz="1100" baseline="0"/>
            <a:t>1. DNR regions worked with CWPP groups to identify and prioritize viable projects  from their CWPP, and identify project applicant lead</a:t>
          </a:r>
        </a:p>
        <a:p>
          <a:r>
            <a:rPr lang="en-US" sz="1100" baseline="0"/>
            <a:t>2. Project applicant leads submitted completed applications to their DNR region</a:t>
          </a:r>
        </a:p>
        <a:p>
          <a:r>
            <a:rPr lang="en-US" sz="1100" baseline="0"/>
            <a:t>3. DNR regions prioritized applications within their region based on</a:t>
          </a:r>
        </a:p>
        <a:p>
          <a:r>
            <a:rPr lang="en-US" sz="1100" baseline="0"/>
            <a:t>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Other known risks (pest  &amp; disease mapping, forest health hazard warnings)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• Region knowledge of fire risk in the area</a:t>
          </a:r>
          <a:endParaRPr lang="en-US">
            <a:effectLst/>
          </a:endParaRPr>
        </a:p>
        <a:p>
          <a:r>
            <a:rPr lang="en-US" sz="1100" baseline="0"/>
            <a:t>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Landowner and community support</a:t>
          </a:r>
        </a:p>
        <a:p>
          <a:r>
            <a:rPr lang="en-US" sz="1100" baseline="0"/>
            <a:t>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Associated completed, onngoing , or planned projects in the area</a:t>
          </a:r>
        </a:p>
        <a:p>
          <a:r>
            <a:rPr lang="en-US" sz="1100" baseline="0"/>
            <a:t>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Ability to fund a project with other funding (e.g. National Fire Plan requires federal project adjancency)</a:t>
          </a:r>
        </a:p>
        <a:p>
          <a:r>
            <a:rPr lang="en-US" sz="1100" baseline="0"/>
            <a:t>4. Statewide priorities were determined as follows:</a:t>
          </a:r>
        </a:p>
        <a:p>
          <a:r>
            <a:rPr lang="en-US" sz="1100" baseline="0"/>
            <a:t>   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•</a:t>
          </a:r>
          <a:r>
            <a:rPr lang="en-US" sz="1100" baseline="0"/>
            <a:t> Forest Action Plan strategy is followed</a:t>
          </a:r>
        </a:p>
        <a:p>
          <a:r>
            <a:rPr lang="en-US" sz="1100" baseline="0"/>
            <a:t>       ◦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ranking  assures 60% or more of the total awarded funding  over a 5-year period will fund projects located within  Core areas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◦ Including these 2014 projects, fuels grants from the NFP-Community  Assistance  and WSFM grant programs for fiscal years 2011-2014 have directed 75.7% of funding to Core Areas</a:t>
          </a:r>
          <a:endParaRPr lang="en-US" sz="1100" baseline="0"/>
        </a:p>
        <a:p>
          <a:r>
            <a:rPr lang="en-US" sz="1100" baseline="0"/>
            <a:t>  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◦ Projects are located within either a Fuels or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Forest Health Core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area,  or within areas identified as High or Moderate Wildfire Hazard in the Forest Action Plan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Projects meet  grant applicaton requirements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Utilize region priority when the first two bullets can be met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F34" sqref="F34"/>
    </sheetView>
  </sheetViews>
  <sheetFormatPr defaultRowHeight="15" x14ac:dyDescent="0.25"/>
  <cols>
    <col min="1" max="1" width="7.5703125" customWidth="1"/>
    <col min="2" max="2" width="7.140625" bestFit="1" customWidth="1"/>
    <col min="3" max="3" width="7.5703125" bestFit="1" customWidth="1"/>
    <col min="4" max="4" width="18.7109375" bestFit="1" customWidth="1"/>
    <col min="5" max="5" width="10.140625" bestFit="1" customWidth="1"/>
    <col min="6" max="6" width="10.7109375" bestFit="1" customWidth="1"/>
    <col min="7" max="8" width="9.7109375" bestFit="1" customWidth="1"/>
    <col min="9" max="9" width="11.5703125" customWidth="1"/>
    <col min="10" max="10" width="11.140625" bestFit="1" customWidth="1"/>
    <col min="11" max="11" width="19.140625" bestFit="1" customWidth="1"/>
    <col min="12" max="12" width="6.85546875" bestFit="1" customWidth="1"/>
    <col min="13" max="13" width="21.140625" bestFit="1" customWidth="1"/>
    <col min="14" max="14" width="8" bestFit="1" customWidth="1"/>
    <col min="15" max="15" width="5.85546875" bestFit="1" customWidth="1"/>
    <col min="17" max="17" width="7.42578125" bestFit="1" customWidth="1"/>
  </cols>
  <sheetData>
    <row r="1" spans="1:17" ht="15.75" x14ac:dyDescent="0.25">
      <c r="A1" s="1" t="s">
        <v>0</v>
      </c>
      <c r="B1" s="1"/>
      <c r="C1" s="1"/>
      <c r="D1" s="2"/>
      <c r="E1" s="2"/>
      <c r="F1" s="3"/>
      <c r="G1" s="4"/>
      <c r="H1" s="5"/>
      <c r="I1" s="6" t="s">
        <v>1</v>
      </c>
      <c r="J1" s="2"/>
      <c r="K1" s="2"/>
      <c r="L1" s="2"/>
      <c r="M1" s="2"/>
      <c r="N1" s="2"/>
      <c r="O1" s="7"/>
      <c r="P1" s="2"/>
      <c r="Q1" s="3"/>
    </row>
    <row r="2" spans="1:17" x14ac:dyDescent="0.25">
      <c r="A2" s="8" t="s">
        <v>2</v>
      </c>
      <c r="B2" s="8"/>
      <c r="C2" s="8" t="s">
        <v>3</v>
      </c>
      <c r="D2" s="9"/>
      <c r="E2" s="10"/>
      <c r="F2" s="11" t="s">
        <v>4</v>
      </c>
      <c r="G2" s="12" t="s">
        <v>5</v>
      </c>
      <c r="H2" s="13" t="s">
        <v>5</v>
      </c>
      <c r="I2" s="13" t="s">
        <v>6</v>
      </c>
      <c r="J2" s="14" t="s">
        <v>6</v>
      </c>
      <c r="K2" s="15"/>
      <c r="L2" s="63" t="s">
        <v>54</v>
      </c>
      <c r="M2" s="16"/>
      <c r="N2" s="8" t="s">
        <v>7</v>
      </c>
      <c r="O2" s="17"/>
      <c r="P2" s="18" t="s">
        <v>8</v>
      </c>
      <c r="Q2" s="14" t="s">
        <v>52</v>
      </c>
    </row>
    <row r="3" spans="1:17" x14ac:dyDescent="0.25">
      <c r="A3" s="19" t="s">
        <v>9</v>
      </c>
      <c r="B3" s="19" t="s">
        <v>3</v>
      </c>
      <c r="C3" s="19" t="s">
        <v>9</v>
      </c>
      <c r="D3" s="19" t="s">
        <v>10</v>
      </c>
      <c r="E3" s="20" t="s">
        <v>11</v>
      </c>
      <c r="F3" s="21" t="s">
        <v>12</v>
      </c>
      <c r="G3" s="12" t="s">
        <v>13</v>
      </c>
      <c r="H3" s="22" t="s">
        <v>14</v>
      </c>
      <c r="I3" s="22" t="s">
        <v>15</v>
      </c>
      <c r="J3" s="23" t="s">
        <v>11</v>
      </c>
      <c r="K3" s="19" t="s">
        <v>16</v>
      </c>
      <c r="L3" s="19" t="s">
        <v>55</v>
      </c>
      <c r="M3" s="19" t="s">
        <v>17</v>
      </c>
      <c r="N3" s="19" t="s">
        <v>18</v>
      </c>
      <c r="O3" s="24" t="s">
        <v>19</v>
      </c>
      <c r="P3" s="20" t="s">
        <v>20</v>
      </c>
      <c r="Q3" s="23" t="s">
        <v>53</v>
      </c>
    </row>
    <row r="4" spans="1:17" x14ac:dyDescent="0.25">
      <c r="A4" s="25">
        <v>1</v>
      </c>
      <c r="B4" s="26" t="s">
        <v>21</v>
      </c>
      <c r="C4" s="25">
        <v>1</v>
      </c>
      <c r="D4" s="27" t="s">
        <v>22</v>
      </c>
      <c r="E4" s="28">
        <v>200000</v>
      </c>
      <c r="F4" s="25" t="s">
        <v>23</v>
      </c>
      <c r="G4" s="29">
        <f t="shared" ref="G4:G12" si="0">+I4/J4</f>
        <v>1</v>
      </c>
      <c r="H4" s="30">
        <f t="shared" ref="H4:H12" si="1">+IF(F4="Y",E4,0)</f>
        <v>200000</v>
      </c>
      <c r="I4" s="30">
        <f>+H4</f>
        <v>200000</v>
      </c>
      <c r="J4" s="30">
        <f>+E4</f>
        <v>200000</v>
      </c>
      <c r="K4" s="31" t="s">
        <v>24</v>
      </c>
      <c r="L4" s="31" t="s">
        <v>25</v>
      </c>
      <c r="M4" s="31" t="s">
        <v>26</v>
      </c>
      <c r="N4" s="31" t="s">
        <v>27</v>
      </c>
      <c r="O4" s="32">
        <v>200</v>
      </c>
      <c r="P4" s="33">
        <f t="shared" ref="P4:P12" si="2">+E4/O4</f>
        <v>1000</v>
      </c>
      <c r="Q4" s="25" t="s">
        <v>28</v>
      </c>
    </row>
    <row r="5" spans="1:17" x14ac:dyDescent="0.25">
      <c r="A5" s="34">
        <v>2</v>
      </c>
      <c r="B5" s="35" t="s">
        <v>29</v>
      </c>
      <c r="C5" s="34">
        <v>1</v>
      </c>
      <c r="D5" s="36" t="s">
        <v>30</v>
      </c>
      <c r="E5" s="28">
        <v>200000</v>
      </c>
      <c r="F5" s="34" t="s">
        <v>23</v>
      </c>
      <c r="G5" s="29">
        <f t="shared" si="0"/>
        <v>1</v>
      </c>
      <c r="H5" s="30">
        <f t="shared" si="1"/>
        <v>200000</v>
      </c>
      <c r="I5" s="30">
        <f t="shared" ref="I5:I11" si="3">+H5+I4</f>
        <v>400000</v>
      </c>
      <c r="J5" s="37">
        <f t="shared" ref="J5:J12" si="4">+E5+J4</f>
        <v>400000</v>
      </c>
      <c r="K5" s="38" t="s">
        <v>31</v>
      </c>
      <c r="L5" s="38" t="s">
        <v>25</v>
      </c>
      <c r="M5" s="38" t="s">
        <v>32</v>
      </c>
      <c r="N5" s="38" t="s">
        <v>27</v>
      </c>
      <c r="O5" s="32">
        <v>155</v>
      </c>
      <c r="P5" s="39">
        <f t="shared" si="2"/>
        <v>1290.3225806451612</v>
      </c>
      <c r="Q5" s="34" t="s">
        <v>28</v>
      </c>
    </row>
    <row r="6" spans="1:17" x14ac:dyDescent="0.25">
      <c r="A6" s="34">
        <v>3</v>
      </c>
      <c r="B6" s="35" t="s">
        <v>33</v>
      </c>
      <c r="C6" s="34">
        <v>1</v>
      </c>
      <c r="D6" s="36" t="s">
        <v>34</v>
      </c>
      <c r="E6" s="28">
        <v>50000</v>
      </c>
      <c r="F6" s="34" t="s">
        <v>35</v>
      </c>
      <c r="G6" s="29">
        <f t="shared" si="0"/>
        <v>0.88888888888888884</v>
      </c>
      <c r="H6" s="30">
        <f t="shared" si="1"/>
        <v>0</v>
      </c>
      <c r="I6" s="30">
        <f t="shared" si="3"/>
        <v>400000</v>
      </c>
      <c r="J6" s="37">
        <f t="shared" si="4"/>
        <v>450000</v>
      </c>
      <c r="K6" s="38" t="s">
        <v>36</v>
      </c>
      <c r="L6" s="38" t="s">
        <v>25</v>
      </c>
      <c r="M6" s="38" t="s">
        <v>37</v>
      </c>
      <c r="N6" s="38" t="s">
        <v>27</v>
      </c>
      <c r="O6" s="32">
        <v>40</v>
      </c>
      <c r="P6" s="39">
        <f t="shared" si="2"/>
        <v>1250</v>
      </c>
      <c r="Q6" s="34" t="s">
        <v>28</v>
      </c>
    </row>
    <row r="7" spans="1:17" x14ac:dyDescent="0.25">
      <c r="A7" s="25">
        <v>4</v>
      </c>
      <c r="B7" s="25" t="s">
        <v>21</v>
      </c>
      <c r="C7" s="25">
        <v>2</v>
      </c>
      <c r="D7" s="36" t="s">
        <v>38</v>
      </c>
      <c r="E7" s="28">
        <v>200000</v>
      </c>
      <c r="F7" s="25" t="s">
        <v>35</v>
      </c>
      <c r="G7" s="29">
        <f t="shared" si="0"/>
        <v>0.61538461538461542</v>
      </c>
      <c r="H7" s="30">
        <f t="shared" si="1"/>
        <v>0</v>
      </c>
      <c r="I7" s="30">
        <f t="shared" si="3"/>
        <v>400000</v>
      </c>
      <c r="J7" s="37">
        <f t="shared" si="4"/>
        <v>650000</v>
      </c>
      <c r="K7" s="31" t="s">
        <v>39</v>
      </c>
      <c r="L7" s="31" t="s">
        <v>25</v>
      </c>
      <c r="M7" s="31" t="s">
        <v>40</v>
      </c>
      <c r="N7" s="31" t="s">
        <v>27</v>
      </c>
      <c r="O7" s="32">
        <v>200</v>
      </c>
      <c r="P7" s="39">
        <f t="shared" si="2"/>
        <v>1000</v>
      </c>
      <c r="Q7" s="25" t="s">
        <v>28</v>
      </c>
    </row>
    <row r="8" spans="1:17" x14ac:dyDescent="0.25">
      <c r="A8" s="25">
        <v>5</v>
      </c>
      <c r="B8" s="25" t="s">
        <v>29</v>
      </c>
      <c r="C8" s="25">
        <v>2</v>
      </c>
      <c r="D8" s="36" t="s">
        <v>41</v>
      </c>
      <c r="E8" s="28">
        <v>200000</v>
      </c>
      <c r="F8" s="25" t="s">
        <v>35</v>
      </c>
      <c r="G8" s="29">
        <v>0.47099999999999997</v>
      </c>
      <c r="H8" s="30">
        <f t="shared" si="1"/>
        <v>0</v>
      </c>
      <c r="I8" s="30">
        <f t="shared" si="3"/>
        <v>400000</v>
      </c>
      <c r="J8" s="37">
        <f t="shared" si="4"/>
        <v>850000</v>
      </c>
      <c r="K8" s="31" t="s">
        <v>36</v>
      </c>
      <c r="L8" s="31" t="s">
        <v>25</v>
      </c>
      <c r="M8" s="31" t="s">
        <v>42</v>
      </c>
      <c r="N8" s="31" t="s">
        <v>27</v>
      </c>
      <c r="O8" s="32">
        <v>140</v>
      </c>
      <c r="P8" s="39">
        <f t="shared" si="2"/>
        <v>1428.5714285714287</v>
      </c>
      <c r="Q8" s="25" t="s">
        <v>28</v>
      </c>
    </row>
    <row r="9" spans="1:17" x14ac:dyDescent="0.25">
      <c r="A9" s="34">
        <v>6</v>
      </c>
      <c r="B9" s="35" t="s">
        <v>21</v>
      </c>
      <c r="C9" s="34">
        <v>3</v>
      </c>
      <c r="D9" s="36" t="s">
        <v>43</v>
      </c>
      <c r="E9" s="28">
        <v>200000</v>
      </c>
      <c r="F9" s="34" t="s">
        <v>35</v>
      </c>
      <c r="G9" s="29">
        <f t="shared" si="0"/>
        <v>0.38095238095238093</v>
      </c>
      <c r="H9" s="30">
        <f t="shared" si="1"/>
        <v>0</v>
      </c>
      <c r="I9" s="30">
        <f t="shared" si="3"/>
        <v>400000</v>
      </c>
      <c r="J9" s="37">
        <f t="shared" si="4"/>
        <v>1050000</v>
      </c>
      <c r="K9" s="38" t="s">
        <v>44</v>
      </c>
      <c r="L9" s="38" t="s">
        <v>25</v>
      </c>
      <c r="M9" s="38" t="s">
        <v>44</v>
      </c>
      <c r="N9" s="38" t="s">
        <v>27</v>
      </c>
      <c r="O9" s="32">
        <v>250</v>
      </c>
      <c r="P9" s="39">
        <f t="shared" si="2"/>
        <v>800</v>
      </c>
      <c r="Q9" s="34" t="s">
        <v>28</v>
      </c>
    </row>
    <row r="10" spans="1:17" x14ac:dyDescent="0.25">
      <c r="A10" s="34">
        <v>7</v>
      </c>
      <c r="B10" s="35" t="s">
        <v>29</v>
      </c>
      <c r="C10" s="34">
        <v>3</v>
      </c>
      <c r="D10" s="36" t="s">
        <v>45</v>
      </c>
      <c r="E10" s="40">
        <v>200000</v>
      </c>
      <c r="F10" s="34" t="s">
        <v>23</v>
      </c>
      <c r="G10" s="29">
        <f t="shared" si="0"/>
        <v>0.48</v>
      </c>
      <c r="H10" s="30">
        <f t="shared" si="1"/>
        <v>200000</v>
      </c>
      <c r="I10" s="30">
        <f t="shared" si="3"/>
        <v>600000</v>
      </c>
      <c r="J10" s="37">
        <f t="shared" si="4"/>
        <v>1250000</v>
      </c>
      <c r="K10" s="38" t="s">
        <v>46</v>
      </c>
      <c r="L10" s="38" t="s">
        <v>25</v>
      </c>
      <c r="M10" s="38" t="s">
        <v>45</v>
      </c>
      <c r="N10" s="38" t="s">
        <v>27</v>
      </c>
      <c r="O10" s="41">
        <v>150</v>
      </c>
      <c r="P10" s="39">
        <f t="shared" si="2"/>
        <v>1333.3333333333333</v>
      </c>
      <c r="Q10" s="34" t="s">
        <v>28</v>
      </c>
    </row>
    <row r="11" spans="1:17" x14ac:dyDescent="0.25">
      <c r="A11" s="35">
        <v>8</v>
      </c>
      <c r="B11" s="35" t="s">
        <v>21</v>
      </c>
      <c r="C11" s="35">
        <v>4</v>
      </c>
      <c r="D11" s="36" t="s">
        <v>47</v>
      </c>
      <c r="E11" s="40">
        <v>200000</v>
      </c>
      <c r="F11" s="35" t="s">
        <v>23</v>
      </c>
      <c r="G11" s="42">
        <f t="shared" si="0"/>
        <v>0.55172413793103448</v>
      </c>
      <c r="H11" s="43">
        <f t="shared" si="1"/>
        <v>200000</v>
      </c>
      <c r="I11" s="43">
        <f t="shared" si="3"/>
        <v>800000</v>
      </c>
      <c r="J11" s="44">
        <f t="shared" si="4"/>
        <v>1450000</v>
      </c>
      <c r="K11" s="45" t="s">
        <v>24</v>
      </c>
      <c r="L11" s="38" t="s">
        <v>25</v>
      </c>
      <c r="M11" s="45" t="s">
        <v>26</v>
      </c>
      <c r="N11" s="45" t="s">
        <v>27</v>
      </c>
      <c r="O11" s="41">
        <v>200</v>
      </c>
      <c r="P11" s="39">
        <f t="shared" si="2"/>
        <v>1000</v>
      </c>
      <c r="Q11" s="35" t="s">
        <v>28</v>
      </c>
    </row>
    <row r="12" spans="1:17" x14ac:dyDescent="0.25">
      <c r="A12" s="34">
        <v>9</v>
      </c>
      <c r="B12" s="34" t="s">
        <v>29</v>
      </c>
      <c r="C12" s="34">
        <v>4</v>
      </c>
      <c r="D12" s="36" t="s">
        <v>48</v>
      </c>
      <c r="E12" s="40">
        <v>200000</v>
      </c>
      <c r="F12" s="34" t="s">
        <v>35</v>
      </c>
      <c r="G12" s="29">
        <f t="shared" si="0"/>
        <v>0</v>
      </c>
      <c r="H12" s="30">
        <f t="shared" si="1"/>
        <v>0</v>
      </c>
      <c r="I12" s="30">
        <f>+H12</f>
        <v>0</v>
      </c>
      <c r="J12" s="44">
        <f t="shared" si="4"/>
        <v>1650000</v>
      </c>
      <c r="K12" s="46" t="s">
        <v>49</v>
      </c>
      <c r="L12" s="38" t="s">
        <v>25</v>
      </c>
      <c r="M12" s="38" t="s">
        <v>50</v>
      </c>
      <c r="N12" s="38" t="s">
        <v>27</v>
      </c>
      <c r="O12" s="41">
        <v>140</v>
      </c>
      <c r="P12" s="39">
        <f t="shared" si="2"/>
        <v>1428.5714285714287</v>
      </c>
      <c r="Q12" s="34" t="s">
        <v>28</v>
      </c>
    </row>
    <row r="13" spans="1:17" x14ac:dyDescent="0.25">
      <c r="A13" s="9"/>
      <c r="B13" s="47"/>
      <c r="C13" s="47"/>
      <c r="D13" s="48" t="s">
        <v>51</v>
      </c>
      <c r="E13" s="49">
        <f>SUM(E4:E12)</f>
        <v>1650000</v>
      </c>
      <c r="F13" s="50"/>
      <c r="G13" s="51"/>
      <c r="H13" s="52"/>
      <c r="I13" s="52"/>
      <c r="J13" s="52"/>
      <c r="K13" s="47"/>
      <c r="L13" s="47"/>
      <c r="M13" s="47"/>
      <c r="N13" s="53"/>
      <c r="O13" s="54">
        <f>SUM(O4:O12)</f>
        <v>1475</v>
      </c>
      <c r="P13" s="47"/>
      <c r="Q13" s="50"/>
    </row>
    <row r="14" spans="1:17" x14ac:dyDescent="0.25">
      <c r="A14" s="55"/>
      <c r="B14" s="47"/>
      <c r="C14" s="47"/>
      <c r="D14" s="47"/>
      <c r="E14" s="47"/>
      <c r="F14" s="50"/>
      <c r="G14" s="51"/>
      <c r="H14" s="52"/>
      <c r="I14" s="52"/>
      <c r="J14" s="47"/>
      <c r="K14" s="47"/>
      <c r="L14" s="47"/>
      <c r="M14" s="47"/>
      <c r="N14" s="47"/>
      <c r="O14" s="56"/>
      <c r="P14" s="47"/>
      <c r="Q14" s="50"/>
    </row>
    <row r="15" spans="1:17" x14ac:dyDescent="0.25">
      <c r="A15" s="55"/>
      <c r="B15" s="47"/>
      <c r="C15" s="47"/>
      <c r="D15" s="47"/>
      <c r="E15" s="47"/>
      <c r="F15" s="50"/>
      <c r="G15" s="51"/>
      <c r="H15" s="52"/>
      <c r="I15" s="52"/>
      <c r="J15" s="47"/>
      <c r="K15" s="47"/>
      <c r="L15" s="47"/>
      <c r="M15" s="47"/>
      <c r="N15" s="47"/>
      <c r="O15" s="56"/>
      <c r="P15" s="47"/>
      <c r="Q15" s="50"/>
    </row>
    <row r="16" spans="1:17" x14ac:dyDescent="0.25">
      <c r="E16" s="2"/>
      <c r="F16" s="57"/>
      <c r="G16" s="58"/>
      <c r="H16" s="59"/>
      <c r="I16" s="59"/>
      <c r="J16" s="60"/>
      <c r="K16" s="60"/>
      <c r="M16" s="60"/>
      <c r="O16" s="7"/>
      <c r="Q16" s="57"/>
    </row>
    <row r="17" spans="6:17" x14ac:dyDescent="0.25">
      <c r="F17" s="61"/>
      <c r="G17" s="58"/>
      <c r="H17" s="59"/>
      <c r="I17" s="59"/>
      <c r="O17" s="62"/>
      <c r="Q17" s="61"/>
    </row>
    <row r="18" spans="6:17" x14ac:dyDescent="0.25">
      <c r="F18" s="61"/>
      <c r="G18" s="58"/>
      <c r="H18" s="59"/>
      <c r="I18" s="59"/>
      <c r="O18" s="62"/>
      <c r="Q18" s="61"/>
    </row>
    <row r="19" spans="6:17" x14ac:dyDescent="0.25">
      <c r="F19" s="61"/>
      <c r="G19" s="58"/>
      <c r="H19" s="59"/>
      <c r="I19" s="59"/>
      <c r="O19" s="62"/>
      <c r="Q19" s="61"/>
    </row>
    <row r="20" spans="6:17" x14ac:dyDescent="0.25">
      <c r="F20" s="61"/>
      <c r="G20" s="58"/>
      <c r="H20" s="59"/>
      <c r="I20" s="59"/>
      <c r="O20" s="62"/>
      <c r="Q20" s="61"/>
    </row>
    <row r="21" spans="6:17" x14ac:dyDescent="0.25">
      <c r="F21" s="61"/>
      <c r="G21" s="58"/>
      <c r="H21" s="59"/>
      <c r="I21" s="59"/>
      <c r="O21" s="62"/>
      <c r="Q21" s="61"/>
    </row>
    <row r="22" spans="6:17" x14ac:dyDescent="0.25">
      <c r="F22" s="61"/>
      <c r="G22" s="58"/>
      <c r="H22" s="59"/>
      <c r="I22" s="59"/>
      <c r="O22" s="62"/>
      <c r="Q22" s="61"/>
    </row>
    <row r="23" spans="6:17" x14ac:dyDescent="0.25">
      <c r="F23" s="61"/>
      <c r="G23" s="58"/>
      <c r="H23" s="59"/>
      <c r="I23" s="59"/>
      <c r="O23" s="62"/>
      <c r="Q23" s="61"/>
    </row>
    <row r="24" spans="6:17" x14ac:dyDescent="0.25">
      <c r="F24" s="61"/>
      <c r="G24" s="58"/>
      <c r="H24" s="59"/>
      <c r="I24" s="59"/>
      <c r="O24" s="62"/>
      <c r="Q24" s="61"/>
    </row>
    <row r="25" spans="6:17" x14ac:dyDescent="0.25">
      <c r="F25" s="61"/>
      <c r="G25" s="58"/>
      <c r="H25" s="59"/>
      <c r="I25" s="59"/>
      <c r="O25" s="62"/>
      <c r="Q25" s="61"/>
    </row>
    <row r="26" spans="6:17" x14ac:dyDescent="0.25">
      <c r="F26" s="61"/>
      <c r="G26" s="58"/>
      <c r="H26" s="59"/>
      <c r="I26" s="59"/>
      <c r="O26" s="62"/>
      <c r="Q26" s="61"/>
    </row>
    <row r="27" spans="6:17" x14ac:dyDescent="0.25">
      <c r="F27" s="61"/>
      <c r="G27" s="58"/>
      <c r="H27" s="59"/>
      <c r="I27" s="59"/>
      <c r="O27" s="62"/>
      <c r="Q27" s="61"/>
    </row>
    <row r="28" spans="6:17" x14ac:dyDescent="0.25">
      <c r="F28" s="61"/>
      <c r="G28" s="58"/>
      <c r="H28" s="59"/>
      <c r="I28" s="59"/>
      <c r="O28" s="62"/>
      <c r="Q28" s="61"/>
    </row>
    <row r="29" spans="6:17" x14ac:dyDescent="0.25">
      <c r="F29" s="61"/>
      <c r="G29" s="58"/>
      <c r="H29" s="59"/>
      <c r="I29" s="59"/>
      <c r="O29" s="62"/>
      <c r="Q29" s="6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2014-04-28T19:23:33Z</dcterms:created>
  <dcterms:modified xsi:type="dcterms:W3CDTF">2014-04-28T19:31:44Z</dcterms:modified>
</cp:coreProperties>
</file>