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1"/>
  </bookViews>
  <sheets>
    <sheet name="Totals" sheetId="1" r:id="rId1"/>
    <sheet name="Dry Lake" sheetId="2" r:id="rId2"/>
    <sheet name="Moonshine" sheetId="3" r:id="rId3"/>
    <sheet name="Granny" sheetId="4" r:id="rId4"/>
  </sheets>
  <definedNames/>
  <calcPr fullCalcOnLoad="1"/>
</workbook>
</file>

<file path=xl/sharedStrings.xml><?xml version="1.0" encoding="utf-8"?>
<sst xmlns="http://schemas.openxmlformats.org/spreadsheetml/2006/main" count="36" uniqueCount="10">
  <si>
    <t>DATE</t>
  </si>
  <si>
    <t>TOTAL</t>
  </si>
  <si>
    <t>DRY LAKE</t>
  </si>
  <si>
    <t>MOONSHINE</t>
  </si>
  <si>
    <t>GRANNY</t>
  </si>
  <si>
    <t>Daily Growth</t>
  </si>
  <si>
    <t>PM10</t>
  </si>
  <si>
    <t>PM2.5</t>
  </si>
  <si>
    <t>Without Crowning</t>
  </si>
  <si>
    <t>With Crowning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</si>
</sst>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H11" sqref="H11"/>
    </sheetView>
  </sheetViews>
  <sheetFormatPr defaultColWidth="9.140625" defaultRowHeight="12.75"/>
  <cols>
    <col min="1" max="1" width="12.00390625" style="1" customWidth="1"/>
    <col min="2" max="2" width="9.140625" style="1" customWidth="1"/>
    <col min="3" max="3" width="9.140625" style="3" customWidth="1"/>
    <col min="4" max="4" width="8.421875" style="1" customWidth="1"/>
    <col min="5" max="5" width="12.7109375" style="1" bestFit="1" customWidth="1"/>
    <col min="6" max="6" width="10.140625" style="1" customWidth="1"/>
    <col min="7" max="7" width="9.140625" style="3" customWidth="1"/>
    <col min="8" max="8" width="12.421875" style="3" customWidth="1"/>
    <col min="9" max="9" width="9.140625" style="1" customWidth="1"/>
    <col min="10" max="11" width="9.140625" style="3" customWidth="1"/>
    <col min="12" max="12" width="9.140625" style="1" customWidth="1"/>
  </cols>
  <sheetData>
    <row r="1" spans="6:11" ht="12.75">
      <c r="F1" s="5"/>
      <c r="G1" s="6" t="s">
        <v>6</v>
      </c>
      <c r="H1" s="6" t="s">
        <v>7</v>
      </c>
      <c r="J1" s="6" t="s">
        <v>6</v>
      </c>
      <c r="K1" s="6" t="s">
        <v>7</v>
      </c>
    </row>
    <row r="2" spans="1:11" ht="12.75">
      <c r="A2" s="4" t="s">
        <v>0</v>
      </c>
      <c r="B2" s="5"/>
      <c r="C2" s="6" t="s">
        <v>1</v>
      </c>
      <c r="D2" s="5"/>
      <c r="E2" s="4" t="s">
        <v>5</v>
      </c>
      <c r="F2" s="5"/>
      <c r="G2" s="7" t="s">
        <v>8</v>
      </c>
      <c r="H2" s="7"/>
      <c r="J2" s="7" t="s">
        <v>9</v>
      </c>
      <c r="K2" s="7"/>
    </row>
    <row r="3" spans="1:11" ht="12.75">
      <c r="A3" s="2">
        <v>37804</v>
      </c>
      <c r="C3" s="3">
        <f>SUM('Dry Lake'!C3+Moonshine!C3+Granny!C3)</f>
        <v>44500</v>
      </c>
      <c r="E3" s="3">
        <f>SUM(C3-C4)</f>
        <v>1180</v>
      </c>
      <c r="G3" s="3">
        <f>SUM((E3*196)/2000)</f>
        <v>115.64</v>
      </c>
      <c r="H3" s="3">
        <f>SUM((E3*166)/2000)</f>
        <v>97.94</v>
      </c>
      <c r="J3" s="3">
        <f>SUM((E3*237)/2000)</f>
        <v>139.83</v>
      </c>
      <c r="K3" s="3">
        <f>SUM((E3*201)/2000)</f>
        <v>118.59</v>
      </c>
    </row>
    <row r="4" spans="1:11" ht="12.75">
      <c r="A4" s="2">
        <v>37803</v>
      </c>
      <c r="C4" s="3">
        <f>SUM('Dry Lake'!C4+Moonshine!C4+Granny!C4)</f>
        <v>43320</v>
      </c>
      <c r="E4" s="3">
        <f aca="true" t="shared" si="0" ref="E4:E35">SUM(C4-C5)</f>
        <v>4300</v>
      </c>
      <c r="G4" s="3">
        <f>SUM((E4*196)/2000)</f>
        <v>421.4</v>
      </c>
      <c r="H4" s="3">
        <f>SUM((E4*166)/2000)</f>
        <v>356.9</v>
      </c>
      <c r="J4" s="3">
        <f>SUM((E4*237)/2000)</f>
        <v>509.55</v>
      </c>
      <c r="K4" s="3">
        <f>SUM((E4*201)/2000)</f>
        <v>432.15</v>
      </c>
    </row>
    <row r="5" spans="1:11" ht="12.75">
      <c r="A5" s="2">
        <v>37802</v>
      </c>
      <c r="C5" s="3">
        <f>SUM('Dry Lake'!C5+Moonshine!C5+Granny!C5)</f>
        <v>39020</v>
      </c>
      <c r="E5" s="3">
        <f t="shared" si="0"/>
        <v>1650</v>
      </c>
      <c r="G5" s="3">
        <f>SUM((E5*196)/2000)</f>
        <v>161.7</v>
      </c>
      <c r="H5" s="3">
        <f>SUM((E5*166)/2000)</f>
        <v>136.95</v>
      </c>
      <c r="J5" s="3">
        <f>SUM((E5*237)/2000)</f>
        <v>195.525</v>
      </c>
      <c r="K5" s="3">
        <f>SUM((E5*201)/2000)</f>
        <v>165.825</v>
      </c>
    </row>
    <row r="6" spans="1:11" ht="12.75">
      <c r="A6" s="2">
        <v>37801</v>
      </c>
      <c r="C6" s="3">
        <f>SUM('Dry Lake'!C6+Moonshine!C6+Granny!C6)</f>
        <v>37370</v>
      </c>
      <c r="E6" s="3">
        <f t="shared" si="0"/>
        <v>4590</v>
      </c>
      <c r="G6" s="3">
        <f>SUM((E6*196)/2000)</f>
        <v>449.82</v>
      </c>
      <c r="H6" s="3">
        <f>SUM((E6*166)/2000)</f>
        <v>380.97</v>
      </c>
      <c r="J6" s="3">
        <f>SUM((E6*237)/2000)</f>
        <v>543.915</v>
      </c>
      <c r="K6" s="3">
        <f>SUM((E6*201)/2000)</f>
        <v>461.295</v>
      </c>
    </row>
    <row r="7" spans="1:11" ht="12.75">
      <c r="A7" s="2">
        <v>37800</v>
      </c>
      <c r="C7" s="3">
        <f>SUM('Dry Lake'!C7+Moonshine!C7+Granny!C7)</f>
        <v>32780</v>
      </c>
      <c r="E7" s="3">
        <f t="shared" si="0"/>
        <v>0</v>
      </c>
      <c r="G7" s="3">
        <f aca="true" t="shared" si="1" ref="G7:G35">SUM((E7*196)/2000)</f>
        <v>0</v>
      </c>
      <c r="H7" s="3">
        <f aca="true" t="shared" si="2" ref="H7:H35">SUM((E7*166)/2000)</f>
        <v>0</v>
      </c>
      <c r="J7" s="3">
        <f aca="true" t="shared" si="3" ref="J7:J35">SUM((E7*237)/2000)</f>
        <v>0</v>
      </c>
      <c r="K7" s="3">
        <f aca="true" t="shared" si="4" ref="K7:K35">SUM((E7*201)/2000)</f>
        <v>0</v>
      </c>
    </row>
    <row r="8" spans="1:11" ht="12.75">
      <c r="A8" s="2">
        <v>37799</v>
      </c>
      <c r="C8" s="3">
        <f>SUM('Dry Lake'!C8+Moonshine!C8+Granny!C8)</f>
        <v>32780</v>
      </c>
      <c r="E8" s="3">
        <f t="shared" si="0"/>
        <v>0</v>
      </c>
      <c r="G8" s="3">
        <f t="shared" si="1"/>
        <v>0</v>
      </c>
      <c r="H8" s="3">
        <f t="shared" si="2"/>
        <v>0</v>
      </c>
      <c r="J8" s="3">
        <f t="shared" si="3"/>
        <v>0</v>
      </c>
      <c r="K8" s="3">
        <f t="shared" si="4"/>
        <v>0</v>
      </c>
    </row>
    <row r="9" spans="1:11" ht="12.75">
      <c r="A9" s="2">
        <v>37798</v>
      </c>
      <c r="C9" s="3">
        <f>SUM('Dry Lake'!C9+Moonshine!C9+Granny!C9)</f>
        <v>32780</v>
      </c>
      <c r="E9" s="3">
        <f t="shared" si="0"/>
        <v>970</v>
      </c>
      <c r="G9" s="3">
        <f t="shared" si="1"/>
        <v>95.06</v>
      </c>
      <c r="H9" s="3">
        <f t="shared" si="2"/>
        <v>80.51</v>
      </c>
      <c r="J9" s="3">
        <f t="shared" si="3"/>
        <v>114.945</v>
      </c>
      <c r="K9" s="3">
        <f t="shared" si="4"/>
        <v>97.485</v>
      </c>
    </row>
    <row r="10" spans="1:11" ht="12.75">
      <c r="A10" s="2">
        <v>37797</v>
      </c>
      <c r="C10" s="3">
        <f>SUM('Dry Lake'!C10+Moonshine!C10+Granny!C10)</f>
        <v>31810</v>
      </c>
      <c r="E10" s="3">
        <f t="shared" si="0"/>
        <v>11510</v>
      </c>
      <c r="G10" s="3">
        <f t="shared" si="1"/>
        <v>1127.98</v>
      </c>
      <c r="H10" s="3">
        <f t="shared" si="2"/>
        <v>955.33</v>
      </c>
      <c r="J10" s="3">
        <f t="shared" si="3"/>
        <v>1363.935</v>
      </c>
      <c r="K10" s="3">
        <f t="shared" si="4"/>
        <v>1156.755</v>
      </c>
    </row>
    <row r="11" spans="1:11" ht="12.75">
      <c r="A11" s="2">
        <v>37796</v>
      </c>
      <c r="C11" s="3">
        <f>SUM('Dry Lake'!C11+Moonshine!C11+Granny!C11)</f>
        <v>20300</v>
      </c>
      <c r="E11" s="3">
        <f t="shared" si="0"/>
        <v>-6630</v>
      </c>
      <c r="G11" s="3">
        <f t="shared" si="1"/>
        <v>-649.74</v>
      </c>
      <c r="H11" s="3">
        <f t="shared" si="2"/>
        <v>-550.29</v>
      </c>
      <c r="J11" s="3">
        <f t="shared" si="3"/>
        <v>-785.655</v>
      </c>
      <c r="K11" s="3">
        <f t="shared" si="4"/>
        <v>-666.315</v>
      </c>
    </row>
    <row r="12" spans="1:11" ht="12.75">
      <c r="A12" s="2">
        <v>37795</v>
      </c>
      <c r="C12" s="3">
        <f>SUM('Dry Lake'!C12+Moonshine!C12+Granny!C12)</f>
        <v>26930</v>
      </c>
      <c r="E12" s="3">
        <f t="shared" si="0"/>
        <v>4530</v>
      </c>
      <c r="G12" s="3">
        <f t="shared" si="1"/>
        <v>443.94</v>
      </c>
      <c r="H12" s="3">
        <f t="shared" si="2"/>
        <v>375.99</v>
      </c>
      <c r="J12" s="3">
        <f t="shared" si="3"/>
        <v>536.805</v>
      </c>
      <c r="K12" s="3">
        <f t="shared" si="4"/>
        <v>455.265</v>
      </c>
    </row>
    <row r="13" spans="1:11" ht="12.75">
      <c r="A13" s="2">
        <v>37794</v>
      </c>
      <c r="C13" s="3">
        <f>SUM('Dry Lake'!C13+Moonshine!C13+Granny!C13)</f>
        <v>22400</v>
      </c>
      <c r="E13" s="3">
        <f t="shared" si="0"/>
        <v>885</v>
      </c>
      <c r="G13" s="3">
        <f t="shared" si="1"/>
        <v>86.73</v>
      </c>
      <c r="H13" s="3">
        <f t="shared" si="2"/>
        <v>73.455</v>
      </c>
      <c r="J13" s="3">
        <f t="shared" si="3"/>
        <v>104.8725</v>
      </c>
      <c r="K13" s="3">
        <f t="shared" si="4"/>
        <v>88.9425</v>
      </c>
    </row>
    <row r="14" spans="1:11" ht="12.75">
      <c r="A14" s="2">
        <v>37793</v>
      </c>
      <c r="C14" s="3">
        <f>SUM('Dry Lake'!C14+Moonshine!C14+Granny!C14)</f>
        <v>21515</v>
      </c>
      <c r="E14" s="3">
        <f t="shared" si="0"/>
        <v>0</v>
      </c>
      <c r="G14" s="3">
        <f t="shared" si="1"/>
        <v>0</v>
      </c>
      <c r="H14" s="3">
        <f t="shared" si="2"/>
        <v>0</v>
      </c>
      <c r="J14" s="3">
        <f t="shared" si="3"/>
        <v>0</v>
      </c>
      <c r="K14" s="3">
        <f t="shared" si="4"/>
        <v>0</v>
      </c>
    </row>
    <row r="15" spans="1:11" ht="12.75">
      <c r="A15" s="2">
        <v>37792</v>
      </c>
      <c r="C15" s="3">
        <f>SUM('Dry Lake'!C15+Moonshine!C15+Granny!C15)</f>
        <v>21515</v>
      </c>
      <c r="E15" s="3">
        <f t="shared" si="0"/>
        <v>0</v>
      </c>
      <c r="G15" s="3">
        <f t="shared" si="1"/>
        <v>0</v>
      </c>
      <c r="H15" s="3">
        <f t="shared" si="2"/>
        <v>0</v>
      </c>
      <c r="J15" s="3">
        <f t="shared" si="3"/>
        <v>0</v>
      </c>
      <c r="K15" s="3">
        <f t="shared" si="4"/>
        <v>0</v>
      </c>
    </row>
    <row r="16" spans="1:11" ht="12.75">
      <c r="A16" s="2">
        <v>37791</v>
      </c>
      <c r="C16" s="3">
        <f>SUM('Dry Lake'!C16+Moonshine!C16+Granny!C16)</f>
        <v>21515</v>
      </c>
      <c r="E16" s="3">
        <f t="shared" si="0"/>
        <v>0</v>
      </c>
      <c r="G16" s="3">
        <f t="shared" si="1"/>
        <v>0</v>
      </c>
      <c r="H16" s="3">
        <f t="shared" si="2"/>
        <v>0</v>
      </c>
      <c r="J16" s="3">
        <f t="shared" si="3"/>
        <v>0</v>
      </c>
      <c r="K16" s="3">
        <f t="shared" si="4"/>
        <v>0</v>
      </c>
    </row>
    <row r="17" spans="1:11" ht="12.75">
      <c r="A17" s="2">
        <v>37790</v>
      </c>
      <c r="C17" s="3">
        <f>SUM('Dry Lake'!C17+Moonshine!C17+Granny!C17)</f>
        <v>21515</v>
      </c>
      <c r="E17" s="3">
        <f t="shared" si="0"/>
        <v>0</v>
      </c>
      <c r="G17" s="3">
        <f t="shared" si="1"/>
        <v>0</v>
      </c>
      <c r="H17" s="3">
        <f t="shared" si="2"/>
        <v>0</v>
      </c>
      <c r="J17" s="3">
        <f t="shared" si="3"/>
        <v>0</v>
      </c>
      <c r="K17" s="3">
        <f t="shared" si="4"/>
        <v>0</v>
      </c>
    </row>
    <row r="18" spans="1:11" ht="12.75">
      <c r="A18" s="2">
        <v>37789</v>
      </c>
      <c r="C18" s="3">
        <f>SUM('Dry Lake'!C18+Moonshine!C18+Granny!C18)</f>
        <v>21515</v>
      </c>
      <c r="E18" s="3">
        <f t="shared" si="0"/>
        <v>0</v>
      </c>
      <c r="G18" s="3">
        <f t="shared" si="1"/>
        <v>0</v>
      </c>
      <c r="H18" s="3">
        <f t="shared" si="2"/>
        <v>0</v>
      </c>
      <c r="J18" s="3">
        <f t="shared" si="3"/>
        <v>0</v>
      </c>
      <c r="K18" s="3">
        <f t="shared" si="4"/>
        <v>0</v>
      </c>
    </row>
    <row r="19" spans="1:11" ht="12.75">
      <c r="A19" s="2">
        <v>37788</v>
      </c>
      <c r="C19" s="3">
        <f>SUM('Dry Lake'!C19+Moonshine!C19+Granny!C19)</f>
        <v>21515</v>
      </c>
      <c r="E19" s="3">
        <f t="shared" si="0"/>
        <v>2620</v>
      </c>
      <c r="G19" s="3">
        <f t="shared" si="1"/>
        <v>256.76</v>
      </c>
      <c r="H19" s="3">
        <f t="shared" si="2"/>
        <v>217.46</v>
      </c>
      <c r="J19" s="3">
        <f t="shared" si="3"/>
        <v>310.47</v>
      </c>
      <c r="K19" s="3">
        <f t="shared" si="4"/>
        <v>263.31</v>
      </c>
    </row>
    <row r="20" spans="1:11" ht="12.75">
      <c r="A20" s="2">
        <v>37787</v>
      </c>
      <c r="C20" s="3">
        <f>SUM('Dry Lake'!C20+Moonshine!C20+Granny!C20)</f>
        <v>18895</v>
      </c>
      <c r="E20" s="3">
        <f t="shared" si="0"/>
        <v>1170</v>
      </c>
      <c r="G20" s="3">
        <f t="shared" si="1"/>
        <v>114.66</v>
      </c>
      <c r="H20" s="3">
        <f t="shared" si="2"/>
        <v>97.11</v>
      </c>
      <c r="J20" s="3">
        <f t="shared" si="3"/>
        <v>138.645</v>
      </c>
      <c r="K20" s="3">
        <f t="shared" si="4"/>
        <v>117.585</v>
      </c>
    </row>
    <row r="21" spans="1:11" ht="12.75">
      <c r="A21" s="2">
        <v>37786</v>
      </c>
      <c r="C21" s="3">
        <f>SUM('Dry Lake'!C21+Moonshine!C21+Granny!C21)</f>
        <v>17725</v>
      </c>
      <c r="E21" s="3">
        <f t="shared" si="0"/>
        <v>5475</v>
      </c>
      <c r="G21" s="3">
        <f t="shared" si="1"/>
        <v>536.55</v>
      </c>
      <c r="H21" s="3">
        <f t="shared" si="2"/>
        <v>454.425</v>
      </c>
      <c r="J21" s="3">
        <f t="shared" si="3"/>
        <v>648.7875</v>
      </c>
      <c r="K21" s="3">
        <f t="shared" si="4"/>
        <v>550.2375</v>
      </c>
    </row>
    <row r="22" spans="1:11" ht="12.75">
      <c r="A22" s="2">
        <v>37785</v>
      </c>
      <c r="C22" s="3">
        <f>SUM('Dry Lake'!C22+Moonshine!C22+Granny!C22)</f>
        <v>12250</v>
      </c>
      <c r="E22" s="3">
        <f t="shared" si="0"/>
        <v>3200</v>
      </c>
      <c r="G22" s="3">
        <f t="shared" si="1"/>
        <v>313.6</v>
      </c>
      <c r="H22" s="3">
        <f t="shared" si="2"/>
        <v>265.6</v>
      </c>
      <c r="J22" s="3">
        <f t="shared" si="3"/>
        <v>379.2</v>
      </c>
      <c r="K22" s="3">
        <f t="shared" si="4"/>
        <v>321.6</v>
      </c>
    </row>
    <row r="23" spans="1:11" ht="12.75">
      <c r="A23" s="2">
        <v>37784</v>
      </c>
      <c r="C23" s="3">
        <f>SUM('Dry Lake'!C23+Moonshine!C23+Granny!C23)</f>
        <v>9050</v>
      </c>
      <c r="E23" s="3">
        <f t="shared" si="0"/>
        <v>300</v>
      </c>
      <c r="G23" s="3">
        <f t="shared" si="1"/>
        <v>29.4</v>
      </c>
      <c r="H23" s="3">
        <f t="shared" si="2"/>
        <v>24.9</v>
      </c>
      <c r="J23" s="3">
        <f t="shared" si="3"/>
        <v>35.55</v>
      </c>
      <c r="K23" s="3">
        <f t="shared" si="4"/>
        <v>30.15</v>
      </c>
    </row>
    <row r="24" spans="1:11" ht="12.75">
      <c r="A24" s="2">
        <v>37783</v>
      </c>
      <c r="C24" s="3">
        <f>SUM('Dry Lake'!C24+Moonshine!C24+Granny!C24)</f>
        <v>8750</v>
      </c>
      <c r="E24" s="3">
        <f t="shared" si="0"/>
        <v>2365</v>
      </c>
      <c r="G24" s="3">
        <f t="shared" si="1"/>
        <v>231.77</v>
      </c>
      <c r="H24" s="3">
        <f t="shared" si="2"/>
        <v>196.295</v>
      </c>
      <c r="J24" s="3">
        <f t="shared" si="3"/>
        <v>280.2525</v>
      </c>
      <c r="K24" s="3">
        <f t="shared" si="4"/>
        <v>237.6825</v>
      </c>
    </row>
    <row r="25" spans="1:11" ht="12.75">
      <c r="A25" s="2">
        <v>10</v>
      </c>
      <c r="C25" s="3">
        <f>SUM('Dry Lake'!C25+Moonshine!C25+Granny!C25)</f>
        <v>6385</v>
      </c>
      <c r="E25" s="3">
        <f t="shared" si="0"/>
        <v>145</v>
      </c>
      <c r="G25" s="3">
        <f t="shared" si="1"/>
        <v>14.21</v>
      </c>
      <c r="H25" s="3">
        <f t="shared" si="2"/>
        <v>12.035</v>
      </c>
      <c r="J25" s="3">
        <f t="shared" si="3"/>
        <v>17.1825</v>
      </c>
      <c r="K25" s="3">
        <f t="shared" si="4"/>
        <v>14.5725</v>
      </c>
    </row>
    <row r="26" spans="1:11" ht="12.75">
      <c r="A26" s="2">
        <v>37781</v>
      </c>
      <c r="C26" s="3">
        <f>SUM('Dry Lake'!C26+Moonshine!C26+Granny!C26)</f>
        <v>6240</v>
      </c>
      <c r="E26" s="3">
        <f t="shared" si="0"/>
        <v>1090</v>
      </c>
      <c r="G26" s="3">
        <f t="shared" si="1"/>
        <v>106.82</v>
      </c>
      <c r="H26" s="3">
        <f t="shared" si="2"/>
        <v>90.47</v>
      </c>
      <c r="J26" s="3">
        <f t="shared" si="3"/>
        <v>129.165</v>
      </c>
      <c r="K26" s="3">
        <f t="shared" si="4"/>
        <v>109.545</v>
      </c>
    </row>
    <row r="27" spans="1:11" ht="12.75">
      <c r="A27" s="2">
        <v>37780</v>
      </c>
      <c r="C27" s="3">
        <f>SUM('Dry Lake'!C27+Moonshine!C27+Granny!C27)</f>
        <v>5150</v>
      </c>
      <c r="E27" s="3">
        <f t="shared" si="0"/>
        <v>0</v>
      </c>
      <c r="G27" s="3">
        <f t="shared" si="1"/>
        <v>0</v>
      </c>
      <c r="H27" s="3">
        <f t="shared" si="2"/>
        <v>0</v>
      </c>
      <c r="J27" s="3">
        <f t="shared" si="3"/>
        <v>0</v>
      </c>
      <c r="K27" s="3">
        <f t="shared" si="4"/>
        <v>0</v>
      </c>
    </row>
    <row r="28" spans="1:11" ht="12.75">
      <c r="A28" s="2">
        <v>37779</v>
      </c>
      <c r="C28" s="3">
        <f>SUM('Dry Lake'!C28+Moonshine!C28+Granny!C28)</f>
        <v>5150</v>
      </c>
      <c r="E28" s="3">
        <f t="shared" si="0"/>
        <v>1335</v>
      </c>
      <c r="G28" s="3">
        <f t="shared" si="1"/>
        <v>130.83</v>
      </c>
      <c r="H28" s="3">
        <f t="shared" si="2"/>
        <v>110.805</v>
      </c>
      <c r="J28" s="3">
        <f t="shared" si="3"/>
        <v>158.1975</v>
      </c>
      <c r="K28" s="3">
        <f t="shared" si="4"/>
        <v>134.1675</v>
      </c>
    </row>
    <row r="29" spans="1:11" ht="12.75">
      <c r="A29" s="2">
        <v>37778</v>
      </c>
      <c r="C29" s="3">
        <f>SUM('Dry Lake'!C29+Moonshine!C29+Granny!C29)</f>
        <v>3815</v>
      </c>
      <c r="E29" s="3">
        <f t="shared" si="0"/>
        <v>0</v>
      </c>
      <c r="G29" s="3">
        <f t="shared" si="1"/>
        <v>0</v>
      </c>
      <c r="H29" s="3">
        <f t="shared" si="2"/>
        <v>0</v>
      </c>
      <c r="J29" s="3">
        <f t="shared" si="3"/>
        <v>0</v>
      </c>
      <c r="K29" s="3">
        <f t="shared" si="4"/>
        <v>0</v>
      </c>
    </row>
    <row r="30" spans="1:11" ht="12.75">
      <c r="A30" s="2">
        <v>37777</v>
      </c>
      <c r="C30" s="3">
        <f>SUM('Dry Lake'!C30+Moonshine!C30+Granny!C30)</f>
        <v>3815</v>
      </c>
      <c r="E30" s="3">
        <f t="shared" si="0"/>
        <v>360</v>
      </c>
      <c r="G30" s="3">
        <f t="shared" si="1"/>
        <v>35.28</v>
      </c>
      <c r="H30" s="3">
        <f t="shared" si="2"/>
        <v>29.88</v>
      </c>
      <c r="J30" s="3">
        <f t="shared" si="3"/>
        <v>42.66</v>
      </c>
      <c r="K30" s="3">
        <f t="shared" si="4"/>
        <v>36.18</v>
      </c>
    </row>
    <row r="31" spans="1:11" ht="12.75">
      <c r="A31" s="2">
        <v>37776</v>
      </c>
      <c r="C31" s="3">
        <f>SUM('Dry Lake'!C31+Moonshine!C31+Granny!C31)</f>
        <v>3455</v>
      </c>
      <c r="E31" s="3">
        <f t="shared" si="0"/>
        <v>415</v>
      </c>
      <c r="G31" s="3">
        <f t="shared" si="1"/>
        <v>40.67</v>
      </c>
      <c r="H31" s="3">
        <f t="shared" si="2"/>
        <v>34.445</v>
      </c>
      <c r="J31" s="3">
        <f t="shared" si="3"/>
        <v>49.1775</v>
      </c>
      <c r="K31" s="3">
        <f t="shared" si="4"/>
        <v>41.7075</v>
      </c>
    </row>
    <row r="32" spans="1:11" ht="12.75">
      <c r="A32" s="2">
        <v>37775</v>
      </c>
      <c r="C32" s="3">
        <f>SUM('Dry Lake'!C32+Moonshine!C32+Granny!C32)</f>
        <v>3040</v>
      </c>
      <c r="E32" s="3">
        <f t="shared" si="0"/>
        <v>1135</v>
      </c>
      <c r="G32" s="3">
        <f t="shared" si="1"/>
        <v>111.23</v>
      </c>
      <c r="H32" s="3">
        <f t="shared" si="2"/>
        <v>94.205</v>
      </c>
      <c r="J32" s="3">
        <f t="shared" si="3"/>
        <v>134.4975</v>
      </c>
      <c r="K32" s="3">
        <f t="shared" si="4"/>
        <v>114.0675</v>
      </c>
    </row>
    <row r="33" spans="1:11" ht="12.75">
      <c r="A33" s="2">
        <v>37774</v>
      </c>
      <c r="C33" s="3">
        <f>SUM('Dry Lake'!C33+Moonshine!C33+Granny!C33)</f>
        <v>1905</v>
      </c>
      <c r="E33" s="3">
        <f t="shared" si="0"/>
        <v>1380</v>
      </c>
      <c r="G33" s="3">
        <f t="shared" si="1"/>
        <v>135.24</v>
      </c>
      <c r="H33" s="3">
        <f t="shared" si="2"/>
        <v>114.54</v>
      </c>
      <c r="J33" s="3">
        <f t="shared" si="3"/>
        <v>163.53</v>
      </c>
      <c r="K33" s="3">
        <f t="shared" si="4"/>
        <v>138.69</v>
      </c>
    </row>
    <row r="34" spans="1:11" ht="12.75">
      <c r="A34" s="2">
        <v>37773</v>
      </c>
      <c r="C34" s="3">
        <f>SUM('Dry Lake'!C34+Moonshine!C34+Granny!C34)</f>
        <v>525</v>
      </c>
      <c r="E34" s="3">
        <f t="shared" si="0"/>
        <v>445</v>
      </c>
      <c r="G34" s="3">
        <f t="shared" si="1"/>
        <v>43.61</v>
      </c>
      <c r="H34" s="3">
        <f t="shared" si="2"/>
        <v>36.935</v>
      </c>
      <c r="J34" s="3">
        <f t="shared" si="3"/>
        <v>52.7325</v>
      </c>
      <c r="K34" s="3">
        <f t="shared" si="4"/>
        <v>44.7225</v>
      </c>
    </row>
    <row r="35" spans="1:11" ht="12.75">
      <c r="A35" s="2">
        <v>37772</v>
      </c>
      <c r="C35" s="3">
        <f>SUM('Dry Lake'!C35+Moonshine!C35+Granny!C35)</f>
        <v>80</v>
      </c>
      <c r="E35" s="3">
        <f t="shared" si="0"/>
        <v>80</v>
      </c>
      <c r="G35" s="3">
        <f t="shared" si="1"/>
        <v>7.84</v>
      </c>
      <c r="H35" s="3">
        <f t="shared" si="2"/>
        <v>6.64</v>
      </c>
      <c r="J35" s="3">
        <f t="shared" si="3"/>
        <v>9.48</v>
      </c>
      <c r="K35" s="3">
        <f t="shared" si="4"/>
        <v>8.04</v>
      </c>
    </row>
  </sheetData>
  <mergeCells count="2">
    <mergeCell ref="G2:H2"/>
    <mergeCell ref="J2:K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M4" sqref="M4"/>
    </sheetView>
  </sheetViews>
  <sheetFormatPr defaultColWidth="9.140625" defaultRowHeight="12.75"/>
  <cols>
    <col min="1" max="1" width="12.00390625" style="1" customWidth="1"/>
    <col min="2" max="4" width="9.140625" style="1" customWidth="1"/>
    <col min="5" max="5" width="12.421875" style="3" customWidth="1"/>
    <col min="6" max="6" width="9.140625" style="1" customWidth="1"/>
    <col min="7" max="11" width="9.140625" style="3" customWidth="1"/>
    <col min="12" max="14" width="9.140625" style="1" customWidth="1"/>
  </cols>
  <sheetData>
    <row r="1" spans="1:14" s="8" customFormat="1" ht="12.75">
      <c r="A1" s="4"/>
      <c r="B1" s="4"/>
      <c r="C1" s="4"/>
      <c r="D1" s="4"/>
      <c r="E1" s="6"/>
      <c r="F1" s="4"/>
      <c r="G1" s="6" t="s">
        <v>6</v>
      </c>
      <c r="H1" s="6" t="s">
        <v>7</v>
      </c>
      <c r="I1" s="6"/>
      <c r="J1" s="6" t="s">
        <v>6</v>
      </c>
      <c r="K1" s="6" t="s">
        <v>7</v>
      </c>
      <c r="L1" s="4"/>
      <c r="M1" s="4"/>
      <c r="N1" s="4"/>
    </row>
    <row r="2" spans="1:14" s="8" customFormat="1" ht="12.75">
      <c r="A2" s="4" t="s">
        <v>0</v>
      </c>
      <c r="B2" s="4"/>
      <c r="C2" s="4" t="s">
        <v>2</v>
      </c>
      <c r="D2" s="4"/>
      <c r="E2" s="6" t="s">
        <v>5</v>
      </c>
      <c r="F2" s="4"/>
      <c r="G2" s="7" t="s">
        <v>8</v>
      </c>
      <c r="H2" s="7"/>
      <c r="I2" s="6"/>
      <c r="J2" s="7" t="s">
        <v>9</v>
      </c>
      <c r="K2" s="7"/>
      <c r="L2" s="4"/>
      <c r="M2" s="4"/>
      <c r="N2" s="4"/>
    </row>
    <row r="3" spans="1:11" ht="12.75">
      <c r="A3" s="2">
        <v>37804</v>
      </c>
      <c r="C3" s="3">
        <v>31300</v>
      </c>
      <c r="E3" s="3">
        <f>SUM(C3-C4)</f>
        <v>900</v>
      </c>
      <c r="G3" s="3">
        <f>SUM((E3*196)/2000)</f>
        <v>88.2</v>
      </c>
      <c r="H3" s="3">
        <f>SUM((E3*166)/2000)</f>
        <v>74.7</v>
      </c>
      <c r="J3" s="3">
        <f>SUM((E3*237)/2000)</f>
        <v>106.65</v>
      </c>
      <c r="K3" s="3">
        <f>SUM((E3*201)/2000)</f>
        <v>90.45</v>
      </c>
    </row>
    <row r="4" spans="1:11" ht="12.75">
      <c r="A4" s="2">
        <v>37803</v>
      </c>
      <c r="C4" s="3">
        <v>30400</v>
      </c>
      <c r="E4" s="3">
        <f aca="true" t="shared" si="0" ref="E4:E35">SUM(C4-C5)</f>
        <v>3870</v>
      </c>
      <c r="G4" s="3">
        <f>SUM((E4*196)/2000)</f>
        <v>379.26</v>
      </c>
      <c r="H4" s="3">
        <f>SUM((E4*166)/2000)</f>
        <v>321.21</v>
      </c>
      <c r="J4" s="3">
        <f>SUM((E4*237)/2000)</f>
        <v>458.595</v>
      </c>
      <c r="K4" s="3">
        <f>SUM((E4*201)/2000)</f>
        <v>388.935</v>
      </c>
    </row>
    <row r="5" spans="1:11" ht="12.75">
      <c r="A5" s="2">
        <v>37802</v>
      </c>
      <c r="C5" s="3">
        <v>26530</v>
      </c>
      <c r="E5" s="3">
        <f t="shared" si="0"/>
        <v>0</v>
      </c>
      <c r="G5" s="3">
        <f>SUM((E5*196)/2000)</f>
        <v>0</v>
      </c>
      <c r="H5" s="3">
        <f>SUM((E5*166)/2000)</f>
        <v>0</v>
      </c>
      <c r="J5" s="3">
        <f>SUM((E5*237)/2000)</f>
        <v>0</v>
      </c>
      <c r="K5" s="3">
        <f>SUM((E5*201)/2000)</f>
        <v>0</v>
      </c>
    </row>
    <row r="6" spans="1:11" ht="12.75">
      <c r="A6" s="2">
        <v>37801</v>
      </c>
      <c r="C6" s="3">
        <v>26530</v>
      </c>
      <c r="E6" s="3">
        <f t="shared" si="0"/>
        <v>4590</v>
      </c>
      <c r="G6" s="3">
        <f>SUM((E6*196)/2000)</f>
        <v>449.82</v>
      </c>
      <c r="H6" s="3">
        <f>SUM((E6*166)/2000)</f>
        <v>380.97</v>
      </c>
      <c r="J6" s="3">
        <f>SUM((E6*237)/2000)</f>
        <v>543.915</v>
      </c>
      <c r="K6" s="3">
        <f>SUM((E6*201)/2000)</f>
        <v>461.295</v>
      </c>
    </row>
    <row r="7" spans="1:11" ht="12.75">
      <c r="A7" s="2">
        <v>37800</v>
      </c>
      <c r="C7" s="3">
        <v>21940</v>
      </c>
      <c r="E7" s="3">
        <f t="shared" si="0"/>
        <v>0</v>
      </c>
      <c r="G7" s="3">
        <f aca="true" t="shared" si="1" ref="G7:G35">SUM((E7*196)/2000)</f>
        <v>0</v>
      </c>
      <c r="H7" s="3">
        <f aca="true" t="shared" si="2" ref="H7:H35">SUM((E7*166)/2000)</f>
        <v>0</v>
      </c>
      <c r="J7" s="3">
        <f aca="true" t="shared" si="3" ref="J7:J35">SUM((E7*237)/2000)</f>
        <v>0</v>
      </c>
      <c r="K7" s="3">
        <f aca="true" t="shared" si="4" ref="K7:K35">SUM((E7*201)/2000)</f>
        <v>0</v>
      </c>
    </row>
    <row r="8" spans="1:11" ht="12.75">
      <c r="A8" s="2">
        <v>37799</v>
      </c>
      <c r="C8" s="3">
        <v>21940</v>
      </c>
      <c r="E8" s="3">
        <f t="shared" si="0"/>
        <v>0</v>
      </c>
      <c r="G8" s="3">
        <f t="shared" si="1"/>
        <v>0</v>
      </c>
      <c r="H8" s="3">
        <f t="shared" si="2"/>
        <v>0</v>
      </c>
      <c r="J8" s="3">
        <f t="shared" si="3"/>
        <v>0</v>
      </c>
      <c r="K8" s="3">
        <f t="shared" si="4"/>
        <v>0</v>
      </c>
    </row>
    <row r="9" spans="1:11" ht="12.75">
      <c r="A9" s="2">
        <v>37798</v>
      </c>
      <c r="C9" s="3">
        <v>21940</v>
      </c>
      <c r="E9" s="3">
        <f t="shared" si="0"/>
        <v>0</v>
      </c>
      <c r="G9" s="3">
        <f t="shared" si="1"/>
        <v>0</v>
      </c>
      <c r="H9" s="3">
        <f t="shared" si="2"/>
        <v>0</v>
      </c>
      <c r="J9" s="3">
        <f t="shared" si="3"/>
        <v>0</v>
      </c>
      <c r="K9" s="3">
        <f t="shared" si="4"/>
        <v>0</v>
      </c>
    </row>
    <row r="10" spans="1:11" ht="12.75">
      <c r="A10" s="2">
        <v>37797</v>
      </c>
      <c r="C10" s="3">
        <v>21940</v>
      </c>
      <c r="E10" s="3">
        <f t="shared" si="0"/>
        <v>11790</v>
      </c>
      <c r="G10" s="3">
        <f t="shared" si="1"/>
        <v>1155.42</v>
      </c>
      <c r="H10" s="3">
        <f t="shared" si="2"/>
        <v>978.57</v>
      </c>
      <c r="J10" s="3">
        <f t="shared" si="3"/>
        <v>1397.115</v>
      </c>
      <c r="K10" s="3">
        <f t="shared" si="4"/>
        <v>1184.895</v>
      </c>
    </row>
    <row r="11" spans="1:11" ht="12.75">
      <c r="A11" s="2">
        <v>37796</v>
      </c>
      <c r="C11" s="3">
        <v>10150</v>
      </c>
      <c r="E11" s="3">
        <f t="shared" si="0"/>
        <v>-10650</v>
      </c>
      <c r="G11" s="3">
        <f t="shared" si="1"/>
        <v>-1043.7</v>
      </c>
      <c r="H11" s="3">
        <f t="shared" si="2"/>
        <v>-883.95</v>
      </c>
      <c r="J11" s="3">
        <f t="shared" si="3"/>
        <v>-1262.025</v>
      </c>
      <c r="K11" s="3">
        <f t="shared" si="4"/>
        <v>-1070.325</v>
      </c>
    </row>
    <row r="12" spans="1:11" ht="12.75">
      <c r="A12" s="2">
        <v>37795</v>
      </c>
      <c r="C12" s="3">
        <v>20800</v>
      </c>
      <c r="E12" s="3">
        <f t="shared" si="0"/>
        <v>3530</v>
      </c>
      <c r="G12" s="3">
        <f t="shared" si="1"/>
        <v>345.94</v>
      </c>
      <c r="H12" s="3">
        <f t="shared" si="2"/>
        <v>292.99</v>
      </c>
      <c r="J12" s="3">
        <f t="shared" si="3"/>
        <v>418.305</v>
      </c>
      <c r="K12" s="3">
        <f t="shared" si="4"/>
        <v>354.765</v>
      </c>
    </row>
    <row r="13" spans="1:11" ht="12.75">
      <c r="A13" s="2">
        <v>37794</v>
      </c>
      <c r="C13" s="3">
        <v>17270</v>
      </c>
      <c r="E13" s="3">
        <f t="shared" si="0"/>
        <v>885</v>
      </c>
      <c r="G13" s="3">
        <f t="shared" si="1"/>
        <v>86.73</v>
      </c>
      <c r="H13" s="3">
        <f t="shared" si="2"/>
        <v>73.455</v>
      </c>
      <c r="J13" s="3">
        <f t="shared" si="3"/>
        <v>104.8725</v>
      </c>
      <c r="K13" s="3">
        <f t="shared" si="4"/>
        <v>88.9425</v>
      </c>
    </row>
    <row r="14" spans="1:11" ht="12.75">
      <c r="A14" s="2">
        <v>37793</v>
      </c>
      <c r="C14" s="3">
        <v>16385</v>
      </c>
      <c r="E14" s="3">
        <f t="shared" si="0"/>
        <v>0</v>
      </c>
      <c r="G14" s="3">
        <f t="shared" si="1"/>
        <v>0</v>
      </c>
      <c r="H14" s="3">
        <f t="shared" si="2"/>
        <v>0</v>
      </c>
      <c r="J14" s="3">
        <f t="shared" si="3"/>
        <v>0</v>
      </c>
      <c r="K14" s="3">
        <f t="shared" si="4"/>
        <v>0</v>
      </c>
    </row>
    <row r="15" spans="1:11" ht="12.75">
      <c r="A15" s="2">
        <v>37792</v>
      </c>
      <c r="C15" s="3">
        <v>16385</v>
      </c>
      <c r="E15" s="3">
        <f t="shared" si="0"/>
        <v>0</v>
      </c>
      <c r="G15" s="3">
        <f t="shared" si="1"/>
        <v>0</v>
      </c>
      <c r="H15" s="3">
        <f t="shared" si="2"/>
        <v>0</v>
      </c>
      <c r="J15" s="3">
        <f t="shared" si="3"/>
        <v>0</v>
      </c>
      <c r="K15" s="3">
        <f t="shared" si="4"/>
        <v>0</v>
      </c>
    </row>
    <row r="16" spans="1:11" ht="12.75">
      <c r="A16" s="2">
        <v>37791</v>
      </c>
      <c r="C16" s="3">
        <v>16385</v>
      </c>
      <c r="E16" s="3">
        <f t="shared" si="0"/>
        <v>0</v>
      </c>
      <c r="G16" s="3">
        <f t="shared" si="1"/>
        <v>0</v>
      </c>
      <c r="H16" s="3">
        <f t="shared" si="2"/>
        <v>0</v>
      </c>
      <c r="J16" s="3">
        <f t="shared" si="3"/>
        <v>0</v>
      </c>
      <c r="K16" s="3">
        <f t="shared" si="4"/>
        <v>0</v>
      </c>
    </row>
    <row r="17" spans="1:11" ht="12.75">
      <c r="A17" s="2">
        <v>37790</v>
      </c>
      <c r="C17" s="3">
        <v>16385</v>
      </c>
      <c r="E17" s="3">
        <f t="shared" si="0"/>
        <v>0</v>
      </c>
      <c r="G17" s="3">
        <f t="shared" si="1"/>
        <v>0</v>
      </c>
      <c r="H17" s="3">
        <f t="shared" si="2"/>
        <v>0</v>
      </c>
      <c r="J17" s="3">
        <f t="shared" si="3"/>
        <v>0</v>
      </c>
      <c r="K17" s="3">
        <f t="shared" si="4"/>
        <v>0</v>
      </c>
    </row>
    <row r="18" spans="1:11" ht="12.75">
      <c r="A18" s="2">
        <v>37789</v>
      </c>
      <c r="C18" s="3">
        <v>16385</v>
      </c>
      <c r="E18" s="3">
        <f t="shared" si="0"/>
        <v>0</v>
      </c>
      <c r="G18" s="3">
        <f t="shared" si="1"/>
        <v>0</v>
      </c>
      <c r="H18" s="3">
        <f t="shared" si="2"/>
        <v>0</v>
      </c>
      <c r="J18" s="3">
        <f t="shared" si="3"/>
        <v>0</v>
      </c>
      <c r="K18" s="3">
        <f t="shared" si="4"/>
        <v>0</v>
      </c>
    </row>
    <row r="19" spans="1:11" ht="12.75">
      <c r="A19" s="2">
        <v>37788</v>
      </c>
      <c r="C19" s="3">
        <v>16385</v>
      </c>
      <c r="E19" s="3">
        <f t="shared" si="0"/>
        <v>1135</v>
      </c>
      <c r="G19" s="3">
        <f t="shared" si="1"/>
        <v>111.23</v>
      </c>
      <c r="H19" s="3">
        <f t="shared" si="2"/>
        <v>94.205</v>
      </c>
      <c r="J19" s="3">
        <f t="shared" si="3"/>
        <v>134.4975</v>
      </c>
      <c r="K19" s="3">
        <f t="shared" si="4"/>
        <v>114.0675</v>
      </c>
    </row>
    <row r="20" spans="1:11" ht="12.75">
      <c r="A20" s="2">
        <v>37787</v>
      </c>
      <c r="C20" s="3">
        <v>15250</v>
      </c>
      <c r="E20" s="3">
        <f t="shared" si="0"/>
        <v>30</v>
      </c>
      <c r="G20" s="3">
        <f t="shared" si="1"/>
        <v>2.94</v>
      </c>
      <c r="H20" s="3">
        <f t="shared" si="2"/>
        <v>2.49</v>
      </c>
      <c r="J20" s="3">
        <f t="shared" si="3"/>
        <v>3.555</v>
      </c>
      <c r="K20" s="3">
        <f t="shared" si="4"/>
        <v>3.015</v>
      </c>
    </row>
    <row r="21" spans="1:11" ht="12.75">
      <c r="A21" s="2">
        <v>37786</v>
      </c>
      <c r="C21" s="3">
        <v>15220</v>
      </c>
      <c r="E21" s="3">
        <f t="shared" si="0"/>
        <v>4250</v>
      </c>
      <c r="G21" s="3">
        <f t="shared" si="1"/>
        <v>416.5</v>
      </c>
      <c r="H21" s="3">
        <f t="shared" si="2"/>
        <v>352.75</v>
      </c>
      <c r="J21" s="3">
        <f t="shared" si="3"/>
        <v>503.625</v>
      </c>
      <c r="K21" s="3">
        <f t="shared" si="4"/>
        <v>427.125</v>
      </c>
    </row>
    <row r="22" spans="1:11" ht="12.75">
      <c r="A22" s="2">
        <v>37785</v>
      </c>
      <c r="C22" s="3">
        <v>10970</v>
      </c>
      <c r="E22" s="3">
        <f t="shared" si="0"/>
        <v>2810</v>
      </c>
      <c r="G22" s="3">
        <f t="shared" si="1"/>
        <v>275.38</v>
      </c>
      <c r="H22" s="3">
        <f t="shared" si="2"/>
        <v>233.23</v>
      </c>
      <c r="J22" s="3">
        <f t="shared" si="3"/>
        <v>332.985</v>
      </c>
      <c r="K22" s="3">
        <f t="shared" si="4"/>
        <v>282.405</v>
      </c>
    </row>
    <row r="23" spans="1:11" ht="12.75">
      <c r="A23" s="2">
        <v>37784</v>
      </c>
      <c r="C23" s="3">
        <v>8160</v>
      </c>
      <c r="E23" s="3">
        <f t="shared" si="0"/>
        <v>300</v>
      </c>
      <c r="G23" s="3">
        <f t="shared" si="1"/>
        <v>29.4</v>
      </c>
      <c r="H23" s="3">
        <f t="shared" si="2"/>
        <v>24.9</v>
      </c>
      <c r="J23" s="3">
        <f t="shared" si="3"/>
        <v>35.55</v>
      </c>
      <c r="K23" s="3">
        <f t="shared" si="4"/>
        <v>30.15</v>
      </c>
    </row>
    <row r="24" spans="1:11" ht="12.75">
      <c r="A24" s="2">
        <v>37783</v>
      </c>
      <c r="C24" s="3">
        <v>7860</v>
      </c>
      <c r="E24" s="3">
        <f t="shared" si="0"/>
        <v>1640</v>
      </c>
      <c r="G24" s="3">
        <f t="shared" si="1"/>
        <v>160.72</v>
      </c>
      <c r="H24" s="3">
        <f t="shared" si="2"/>
        <v>136.12</v>
      </c>
      <c r="J24" s="3">
        <f t="shared" si="3"/>
        <v>194.34</v>
      </c>
      <c r="K24" s="3">
        <f t="shared" si="4"/>
        <v>164.82</v>
      </c>
    </row>
    <row r="25" spans="1:11" ht="12.75">
      <c r="A25" s="2">
        <v>10</v>
      </c>
      <c r="C25" s="3">
        <v>6220</v>
      </c>
      <c r="E25" s="3">
        <f t="shared" si="0"/>
        <v>0</v>
      </c>
      <c r="G25" s="3">
        <f t="shared" si="1"/>
        <v>0</v>
      </c>
      <c r="H25" s="3">
        <f t="shared" si="2"/>
        <v>0</v>
      </c>
      <c r="J25" s="3">
        <f t="shared" si="3"/>
        <v>0</v>
      </c>
      <c r="K25" s="3">
        <f t="shared" si="4"/>
        <v>0</v>
      </c>
    </row>
    <row r="26" spans="1:11" ht="12.75">
      <c r="A26" s="2">
        <v>37781</v>
      </c>
      <c r="C26" s="3">
        <v>6220</v>
      </c>
      <c r="E26" s="3">
        <f t="shared" si="0"/>
        <v>1070</v>
      </c>
      <c r="G26" s="3">
        <f t="shared" si="1"/>
        <v>104.86</v>
      </c>
      <c r="H26" s="3">
        <f t="shared" si="2"/>
        <v>88.81</v>
      </c>
      <c r="J26" s="3">
        <f t="shared" si="3"/>
        <v>126.795</v>
      </c>
      <c r="K26" s="3">
        <f t="shared" si="4"/>
        <v>107.535</v>
      </c>
    </row>
    <row r="27" spans="1:11" ht="12.75">
      <c r="A27" s="2">
        <v>37780</v>
      </c>
      <c r="C27" s="3">
        <v>5150</v>
      </c>
      <c r="E27" s="3">
        <f t="shared" si="0"/>
        <v>0</v>
      </c>
      <c r="G27" s="3">
        <f t="shared" si="1"/>
        <v>0</v>
      </c>
      <c r="H27" s="3">
        <f t="shared" si="2"/>
        <v>0</v>
      </c>
      <c r="J27" s="3">
        <f t="shared" si="3"/>
        <v>0</v>
      </c>
      <c r="K27" s="3">
        <f t="shared" si="4"/>
        <v>0</v>
      </c>
    </row>
    <row r="28" spans="1:11" ht="12.75">
      <c r="A28" s="2">
        <v>37779</v>
      </c>
      <c r="C28" s="3">
        <v>5150</v>
      </c>
      <c r="E28" s="3">
        <f t="shared" si="0"/>
        <v>1335</v>
      </c>
      <c r="G28" s="3">
        <f t="shared" si="1"/>
        <v>130.83</v>
      </c>
      <c r="H28" s="3">
        <f t="shared" si="2"/>
        <v>110.805</v>
      </c>
      <c r="J28" s="3">
        <f t="shared" si="3"/>
        <v>158.1975</v>
      </c>
      <c r="K28" s="3">
        <f t="shared" si="4"/>
        <v>134.1675</v>
      </c>
    </row>
    <row r="29" spans="1:11" ht="12.75">
      <c r="A29" s="2">
        <v>37778</v>
      </c>
      <c r="C29" s="3">
        <v>3815</v>
      </c>
      <c r="E29" s="3">
        <f t="shared" si="0"/>
        <v>0</v>
      </c>
      <c r="G29" s="3">
        <f t="shared" si="1"/>
        <v>0</v>
      </c>
      <c r="H29" s="3">
        <f t="shared" si="2"/>
        <v>0</v>
      </c>
      <c r="J29" s="3">
        <f t="shared" si="3"/>
        <v>0</v>
      </c>
      <c r="K29" s="3">
        <f t="shared" si="4"/>
        <v>0</v>
      </c>
    </row>
    <row r="30" spans="1:11" ht="12.75">
      <c r="A30" s="2">
        <v>37777</v>
      </c>
      <c r="C30" s="3">
        <v>3815</v>
      </c>
      <c r="E30" s="3">
        <f t="shared" si="0"/>
        <v>360</v>
      </c>
      <c r="G30" s="3">
        <f t="shared" si="1"/>
        <v>35.28</v>
      </c>
      <c r="H30" s="3">
        <f t="shared" si="2"/>
        <v>29.88</v>
      </c>
      <c r="J30" s="3">
        <f t="shared" si="3"/>
        <v>42.66</v>
      </c>
      <c r="K30" s="3">
        <f t="shared" si="4"/>
        <v>36.18</v>
      </c>
    </row>
    <row r="31" spans="1:11" ht="12.75">
      <c r="A31" s="2">
        <v>37776</v>
      </c>
      <c r="C31" s="3">
        <v>3455</v>
      </c>
      <c r="E31" s="3">
        <f t="shared" si="0"/>
        <v>415</v>
      </c>
      <c r="G31" s="3">
        <f t="shared" si="1"/>
        <v>40.67</v>
      </c>
      <c r="H31" s="3">
        <f t="shared" si="2"/>
        <v>34.445</v>
      </c>
      <c r="J31" s="3">
        <f t="shared" si="3"/>
        <v>49.1775</v>
      </c>
      <c r="K31" s="3">
        <f t="shared" si="4"/>
        <v>41.7075</v>
      </c>
    </row>
    <row r="32" spans="1:11" ht="12.75">
      <c r="A32" s="2">
        <v>37775</v>
      </c>
      <c r="C32" s="3">
        <v>3040</v>
      </c>
      <c r="E32" s="3">
        <f t="shared" si="0"/>
        <v>1135</v>
      </c>
      <c r="G32" s="3">
        <f t="shared" si="1"/>
        <v>111.23</v>
      </c>
      <c r="H32" s="3">
        <f t="shared" si="2"/>
        <v>94.205</v>
      </c>
      <c r="J32" s="3">
        <f t="shared" si="3"/>
        <v>134.4975</v>
      </c>
      <c r="K32" s="3">
        <f t="shared" si="4"/>
        <v>114.0675</v>
      </c>
    </row>
    <row r="33" spans="1:11" ht="12.75">
      <c r="A33" s="2">
        <v>37774</v>
      </c>
      <c r="C33" s="3">
        <v>1905</v>
      </c>
      <c r="E33" s="3">
        <f t="shared" si="0"/>
        <v>1380</v>
      </c>
      <c r="G33" s="3">
        <f t="shared" si="1"/>
        <v>135.24</v>
      </c>
      <c r="H33" s="3">
        <f t="shared" si="2"/>
        <v>114.54</v>
      </c>
      <c r="J33" s="3">
        <f t="shared" si="3"/>
        <v>163.53</v>
      </c>
      <c r="K33" s="3">
        <f t="shared" si="4"/>
        <v>138.69</v>
      </c>
    </row>
    <row r="34" spans="1:11" ht="12.75">
      <c r="A34" s="2">
        <v>37773</v>
      </c>
      <c r="C34" s="1">
        <v>525</v>
      </c>
      <c r="E34" s="3">
        <f t="shared" si="0"/>
        <v>445</v>
      </c>
      <c r="G34" s="3">
        <f t="shared" si="1"/>
        <v>43.61</v>
      </c>
      <c r="H34" s="3">
        <f t="shared" si="2"/>
        <v>36.935</v>
      </c>
      <c r="J34" s="3">
        <f t="shared" si="3"/>
        <v>52.7325</v>
      </c>
      <c r="K34" s="3">
        <f t="shared" si="4"/>
        <v>44.7225</v>
      </c>
    </row>
    <row r="35" spans="1:11" ht="12.75">
      <c r="A35" s="2">
        <v>37772</v>
      </c>
      <c r="C35" s="1">
        <v>80</v>
      </c>
      <c r="E35" s="3">
        <f t="shared" si="0"/>
        <v>80</v>
      </c>
      <c r="G35" s="3">
        <f t="shared" si="1"/>
        <v>7.84</v>
      </c>
      <c r="H35" s="3">
        <f t="shared" si="2"/>
        <v>6.64</v>
      </c>
      <c r="J35" s="3">
        <f t="shared" si="3"/>
        <v>9.48</v>
      </c>
      <c r="K35" s="3">
        <f t="shared" si="4"/>
        <v>8.04</v>
      </c>
    </row>
  </sheetData>
  <mergeCells count="2">
    <mergeCell ref="G2:H2"/>
    <mergeCell ref="J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3" sqref="A3:A26"/>
    </sheetView>
  </sheetViews>
  <sheetFormatPr defaultColWidth="9.140625" defaultRowHeight="12.75"/>
  <cols>
    <col min="1" max="1" width="12.00390625" style="1" customWidth="1"/>
    <col min="2" max="2" width="9.140625" style="1" customWidth="1"/>
    <col min="3" max="3" width="11.57421875" style="1" bestFit="1" customWidth="1"/>
    <col min="4" max="4" width="9.140625" style="1" customWidth="1"/>
    <col min="5" max="5" width="12.7109375" style="3" bestFit="1" customWidth="1"/>
    <col min="6" max="6" width="9.140625" style="1" customWidth="1"/>
    <col min="7" max="11" width="9.140625" style="3" customWidth="1"/>
    <col min="12" max="14" width="9.140625" style="1" customWidth="1"/>
  </cols>
  <sheetData>
    <row r="1" spans="1:14" s="8" customFormat="1" ht="12.75">
      <c r="A1" s="4"/>
      <c r="B1" s="4"/>
      <c r="C1" s="4"/>
      <c r="D1" s="4"/>
      <c r="E1" s="6"/>
      <c r="F1" s="4"/>
      <c r="G1" s="6" t="s">
        <v>6</v>
      </c>
      <c r="H1" s="6" t="s">
        <v>7</v>
      </c>
      <c r="I1" s="6"/>
      <c r="J1" s="6" t="s">
        <v>6</v>
      </c>
      <c r="K1" s="6" t="s">
        <v>7</v>
      </c>
      <c r="L1" s="4"/>
      <c r="M1" s="4"/>
      <c r="N1" s="4"/>
    </row>
    <row r="2" spans="1:14" s="8" customFormat="1" ht="12.75">
      <c r="A2" s="4" t="s">
        <v>0</v>
      </c>
      <c r="B2" s="4"/>
      <c r="C2" s="4" t="s">
        <v>3</v>
      </c>
      <c r="D2" s="4"/>
      <c r="E2" s="6" t="s">
        <v>5</v>
      </c>
      <c r="F2" s="4"/>
      <c r="G2" s="7" t="s">
        <v>8</v>
      </c>
      <c r="H2" s="7"/>
      <c r="I2" s="6"/>
      <c r="J2" s="7" t="s">
        <v>9</v>
      </c>
      <c r="K2" s="7"/>
      <c r="L2" s="4"/>
      <c r="M2" s="4"/>
      <c r="N2" s="4"/>
    </row>
    <row r="3" spans="1:11" ht="12.75">
      <c r="A3" s="2">
        <v>37804</v>
      </c>
      <c r="C3" s="3">
        <v>12900</v>
      </c>
      <c r="E3" s="3">
        <f>SUM(C3-C4)</f>
        <v>180</v>
      </c>
      <c r="G3" s="3">
        <f>SUM((E3*196)/2000)</f>
        <v>17.64</v>
      </c>
      <c r="H3" s="3">
        <f>SUM((E3*166)/2000)</f>
        <v>14.94</v>
      </c>
      <c r="J3" s="3">
        <f>SUM((E3*237)/2000)</f>
        <v>21.33</v>
      </c>
      <c r="K3" s="3">
        <f>SUM((E3*201)/2000)</f>
        <v>18.09</v>
      </c>
    </row>
    <row r="4" spans="1:11" ht="12.75">
      <c r="A4" s="2">
        <v>37803</v>
      </c>
      <c r="C4" s="3">
        <v>12720</v>
      </c>
      <c r="E4" s="3">
        <f aca="true" t="shared" si="0" ref="E4:E25">SUM(C4-C5)</f>
        <v>370</v>
      </c>
      <c r="G4" s="3">
        <f aca="true" t="shared" si="1" ref="G4:G25">SUM((E4*196)/2000)</f>
        <v>36.26</v>
      </c>
      <c r="H4" s="3">
        <f aca="true" t="shared" si="2" ref="H4:H25">SUM((E4*166)/2000)</f>
        <v>30.71</v>
      </c>
      <c r="J4" s="3">
        <f aca="true" t="shared" si="3" ref="J4:J25">SUM((E4*237)/2000)</f>
        <v>43.845</v>
      </c>
      <c r="K4" s="3">
        <f aca="true" t="shared" si="4" ref="K4:K25">SUM((E4*201)/2000)</f>
        <v>37.185</v>
      </c>
    </row>
    <row r="5" spans="1:11" ht="12.75">
      <c r="A5" s="2">
        <v>37802</v>
      </c>
      <c r="C5" s="3">
        <v>12350</v>
      </c>
      <c r="E5" s="3">
        <f t="shared" si="0"/>
        <v>1510</v>
      </c>
      <c r="G5" s="3">
        <f t="shared" si="1"/>
        <v>147.98</v>
      </c>
      <c r="H5" s="3">
        <f t="shared" si="2"/>
        <v>125.33</v>
      </c>
      <c r="J5" s="3">
        <f t="shared" si="3"/>
        <v>178.935</v>
      </c>
      <c r="K5" s="3">
        <f t="shared" si="4"/>
        <v>151.755</v>
      </c>
    </row>
    <row r="6" spans="1:11" ht="12.75">
      <c r="A6" s="2">
        <v>37801</v>
      </c>
      <c r="C6" s="3">
        <v>10840</v>
      </c>
      <c r="E6" s="3">
        <f t="shared" si="0"/>
        <v>0</v>
      </c>
      <c r="G6" s="3">
        <f t="shared" si="1"/>
        <v>0</v>
      </c>
      <c r="H6" s="3">
        <f t="shared" si="2"/>
        <v>0</v>
      </c>
      <c r="J6" s="3">
        <f t="shared" si="3"/>
        <v>0</v>
      </c>
      <c r="K6" s="3">
        <f t="shared" si="4"/>
        <v>0</v>
      </c>
    </row>
    <row r="7" spans="1:11" ht="12.75">
      <c r="A7" s="2">
        <v>37800</v>
      </c>
      <c r="C7" s="3">
        <v>10840</v>
      </c>
      <c r="E7" s="3">
        <f t="shared" si="0"/>
        <v>0</v>
      </c>
      <c r="G7" s="3">
        <f t="shared" si="1"/>
        <v>0</v>
      </c>
      <c r="H7" s="3">
        <f t="shared" si="2"/>
        <v>0</v>
      </c>
      <c r="J7" s="3">
        <f t="shared" si="3"/>
        <v>0</v>
      </c>
      <c r="K7" s="3">
        <f t="shared" si="4"/>
        <v>0</v>
      </c>
    </row>
    <row r="8" spans="1:11" ht="12.75">
      <c r="A8" s="2">
        <v>37799</v>
      </c>
      <c r="C8" s="3">
        <v>10840</v>
      </c>
      <c r="E8" s="3">
        <f t="shared" si="0"/>
        <v>0</v>
      </c>
      <c r="G8" s="3">
        <f t="shared" si="1"/>
        <v>0</v>
      </c>
      <c r="H8" s="3">
        <f t="shared" si="2"/>
        <v>0</v>
      </c>
      <c r="J8" s="3">
        <f t="shared" si="3"/>
        <v>0</v>
      </c>
      <c r="K8" s="3">
        <f t="shared" si="4"/>
        <v>0</v>
      </c>
    </row>
    <row r="9" spans="1:11" ht="12.75">
      <c r="A9" s="2">
        <v>37798</v>
      </c>
      <c r="C9" s="3">
        <v>10840</v>
      </c>
      <c r="E9" s="3">
        <f t="shared" si="0"/>
        <v>970</v>
      </c>
      <c r="G9" s="3">
        <f t="shared" si="1"/>
        <v>95.06</v>
      </c>
      <c r="H9" s="3">
        <f t="shared" si="2"/>
        <v>80.51</v>
      </c>
      <c r="J9" s="3">
        <f t="shared" si="3"/>
        <v>114.945</v>
      </c>
      <c r="K9" s="3">
        <f t="shared" si="4"/>
        <v>97.485</v>
      </c>
    </row>
    <row r="10" spans="1:11" ht="12.75">
      <c r="A10" s="2">
        <v>37797</v>
      </c>
      <c r="C10" s="3">
        <v>9870</v>
      </c>
      <c r="E10" s="3">
        <f t="shared" si="0"/>
        <v>-280</v>
      </c>
      <c r="G10" s="3">
        <f t="shared" si="1"/>
        <v>-27.44</v>
      </c>
      <c r="H10" s="3">
        <f t="shared" si="2"/>
        <v>-23.24</v>
      </c>
      <c r="J10" s="3">
        <f t="shared" si="3"/>
        <v>-33.18</v>
      </c>
      <c r="K10" s="3">
        <f t="shared" si="4"/>
        <v>-28.14</v>
      </c>
    </row>
    <row r="11" spans="1:11" ht="12.75">
      <c r="A11" s="2">
        <v>37796</v>
      </c>
      <c r="C11" s="3">
        <v>10150</v>
      </c>
      <c r="E11" s="3">
        <f t="shared" si="0"/>
        <v>4020</v>
      </c>
      <c r="G11" s="3">
        <f t="shared" si="1"/>
        <v>393.96</v>
      </c>
      <c r="H11" s="3">
        <f t="shared" si="2"/>
        <v>333.66</v>
      </c>
      <c r="J11" s="3">
        <f t="shared" si="3"/>
        <v>476.37</v>
      </c>
      <c r="K11" s="3">
        <f t="shared" si="4"/>
        <v>404.01</v>
      </c>
    </row>
    <row r="12" spans="1:11" ht="12.75">
      <c r="A12" s="2">
        <v>37795</v>
      </c>
      <c r="C12" s="3">
        <v>6130</v>
      </c>
      <c r="E12" s="3">
        <f t="shared" si="0"/>
        <v>1000</v>
      </c>
      <c r="G12" s="3">
        <f t="shared" si="1"/>
        <v>98</v>
      </c>
      <c r="H12" s="3">
        <f t="shared" si="2"/>
        <v>83</v>
      </c>
      <c r="J12" s="3">
        <f t="shared" si="3"/>
        <v>118.5</v>
      </c>
      <c r="K12" s="3">
        <f t="shared" si="4"/>
        <v>100.5</v>
      </c>
    </row>
    <row r="13" spans="1:11" ht="12.75">
      <c r="A13" s="2">
        <v>37794</v>
      </c>
      <c r="C13" s="3">
        <v>5130</v>
      </c>
      <c r="E13" s="3">
        <f t="shared" si="0"/>
        <v>0</v>
      </c>
      <c r="G13" s="3">
        <f t="shared" si="1"/>
        <v>0</v>
      </c>
      <c r="H13" s="3">
        <f t="shared" si="2"/>
        <v>0</v>
      </c>
      <c r="J13" s="3">
        <f t="shared" si="3"/>
        <v>0</v>
      </c>
      <c r="K13" s="3">
        <f t="shared" si="4"/>
        <v>0</v>
      </c>
    </row>
    <row r="14" spans="1:11" ht="12.75">
      <c r="A14" s="2">
        <v>37793</v>
      </c>
      <c r="C14" s="3">
        <v>5130</v>
      </c>
      <c r="E14" s="3">
        <f t="shared" si="0"/>
        <v>0</v>
      </c>
      <c r="G14" s="3">
        <f t="shared" si="1"/>
        <v>0</v>
      </c>
      <c r="H14" s="3">
        <f t="shared" si="2"/>
        <v>0</v>
      </c>
      <c r="J14" s="3">
        <f t="shared" si="3"/>
        <v>0</v>
      </c>
      <c r="K14" s="3">
        <f t="shared" si="4"/>
        <v>0</v>
      </c>
    </row>
    <row r="15" spans="1:11" ht="12.75">
      <c r="A15" s="2">
        <v>37792</v>
      </c>
      <c r="C15" s="3">
        <v>5130</v>
      </c>
      <c r="E15" s="3">
        <f t="shared" si="0"/>
        <v>0</v>
      </c>
      <c r="G15" s="3">
        <f t="shared" si="1"/>
        <v>0</v>
      </c>
      <c r="H15" s="3">
        <f t="shared" si="2"/>
        <v>0</v>
      </c>
      <c r="J15" s="3">
        <f t="shared" si="3"/>
        <v>0</v>
      </c>
      <c r="K15" s="3">
        <f t="shared" si="4"/>
        <v>0</v>
      </c>
    </row>
    <row r="16" spans="1:11" ht="12.75">
      <c r="A16" s="2">
        <v>37791</v>
      </c>
      <c r="C16" s="3">
        <v>5130</v>
      </c>
      <c r="E16" s="3">
        <f t="shared" si="0"/>
        <v>0</v>
      </c>
      <c r="G16" s="3">
        <f t="shared" si="1"/>
        <v>0</v>
      </c>
      <c r="H16" s="3">
        <f t="shared" si="2"/>
        <v>0</v>
      </c>
      <c r="J16" s="3">
        <f t="shared" si="3"/>
        <v>0</v>
      </c>
      <c r="K16" s="3">
        <f t="shared" si="4"/>
        <v>0</v>
      </c>
    </row>
    <row r="17" spans="1:11" ht="12.75">
      <c r="A17" s="2">
        <v>37790</v>
      </c>
      <c r="C17" s="3">
        <v>5130</v>
      </c>
      <c r="E17" s="3">
        <f t="shared" si="0"/>
        <v>0</v>
      </c>
      <c r="G17" s="3">
        <f t="shared" si="1"/>
        <v>0</v>
      </c>
      <c r="H17" s="3">
        <f t="shared" si="2"/>
        <v>0</v>
      </c>
      <c r="J17" s="3">
        <f t="shared" si="3"/>
        <v>0</v>
      </c>
      <c r="K17" s="3">
        <f t="shared" si="4"/>
        <v>0</v>
      </c>
    </row>
    <row r="18" spans="1:11" ht="12.75">
      <c r="A18" s="2">
        <v>37789</v>
      </c>
      <c r="C18" s="3">
        <v>5130</v>
      </c>
      <c r="E18" s="3">
        <f t="shared" si="0"/>
        <v>0</v>
      </c>
      <c r="G18" s="3">
        <f t="shared" si="1"/>
        <v>0</v>
      </c>
      <c r="H18" s="3">
        <f t="shared" si="2"/>
        <v>0</v>
      </c>
      <c r="J18" s="3">
        <f t="shared" si="3"/>
        <v>0</v>
      </c>
      <c r="K18" s="3">
        <f t="shared" si="4"/>
        <v>0</v>
      </c>
    </row>
    <row r="19" spans="1:11" ht="12.75">
      <c r="A19" s="2">
        <v>37788</v>
      </c>
      <c r="C19" s="3">
        <v>5130</v>
      </c>
      <c r="E19" s="3">
        <f t="shared" si="0"/>
        <v>1485</v>
      </c>
      <c r="G19" s="3">
        <f t="shared" si="1"/>
        <v>145.53</v>
      </c>
      <c r="H19" s="3">
        <f t="shared" si="2"/>
        <v>123.255</v>
      </c>
      <c r="J19" s="3">
        <f t="shared" si="3"/>
        <v>175.9725</v>
      </c>
      <c r="K19" s="3">
        <f t="shared" si="4"/>
        <v>149.2425</v>
      </c>
    </row>
    <row r="20" spans="1:11" ht="12.75">
      <c r="A20" s="2">
        <v>37787</v>
      </c>
      <c r="C20" s="3">
        <v>3645</v>
      </c>
      <c r="E20" s="3">
        <f t="shared" si="0"/>
        <v>1140</v>
      </c>
      <c r="G20" s="3">
        <f t="shared" si="1"/>
        <v>111.72</v>
      </c>
      <c r="H20" s="3">
        <f t="shared" si="2"/>
        <v>94.62</v>
      </c>
      <c r="J20" s="3">
        <f t="shared" si="3"/>
        <v>135.09</v>
      </c>
      <c r="K20" s="3">
        <f t="shared" si="4"/>
        <v>114.57</v>
      </c>
    </row>
    <row r="21" spans="1:11" ht="12.75">
      <c r="A21" s="2">
        <v>37786</v>
      </c>
      <c r="C21" s="3">
        <v>2505</v>
      </c>
      <c r="E21" s="3">
        <f t="shared" si="0"/>
        <v>1225</v>
      </c>
      <c r="G21" s="3">
        <f t="shared" si="1"/>
        <v>120.05</v>
      </c>
      <c r="H21" s="3">
        <f t="shared" si="2"/>
        <v>101.675</v>
      </c>
      <c r="J21" s="3">
        <f t="shared" si="3"/>
        <v>145.1625</v>
      </c>
      <c r="K21" s="3">
        <f t="shared" si="4"/>
        <v>123.1125</v>
      </c>
    </row>
    <row r="22" spans="1:11" ht="12.75">
      <c r="A22" s="2">
        <v>37785</v>
      </c>
      <c r="C22" s="3">
        <v>1280</v>
      </c>
      <c r="E22" s="3">
        <f t="shared" si="0"/>
        <v>390</v>
      </c>
      <c r="G22" s="3">
        <f t="shared" si="1"/>
        <v>38.22</v>
      </c>
      <c r="H22" s="3">
        <f t="shared" si="2"/>
        <v>32.37</v>
      </c>
      <c r="J22" s="3">
        <f t="shared" si="3"/>
        <v>46.215</v>
      </c>
      <c r="K22" s="3">
        <f t="shared" si="4"/>
        <v>39.195</v>
      </c>
    </row>
    <row r="23" spans="1:11" ht="12.75">
      <c r="A23" s="2">
        <v>37784</v>
      </c>
      <c r="C23" s="1">
        <v>890</v>
      </c>
      <c r="E23" s="3">
        <f t="shared" si="0"/>
        <v>0</v>
      </c>
      <c r="G23" s="3">
        <f t="shared" si="1"/>
        <v>0</v>
      </c>
      <c r="H23" s="3">
        <f t="shared" si="2"/>
        <v>0</v>
      </c>
      <c r="J23" s="3">
        <f t="shared" si="3"/>
        <v>0</v>
      </c>
      <c r="K23" s="3">
        <f t="shared" si="4"/>
        <v>0</v>
      </c>
    </row>
    <row r="24" spans="1:11" ht="12.75">
      <c r="A24" s="2">
        <v>37783</v>
      </c>
      <c r="C24" s="1">
        <v>890</v>
      </c>
      <c r="E24" s="3">
        <f t="shared" si="0"/>
        <v>725</v>
      </c>
      <c r="G24" s="3">
        <f t="shared" si="1"/>
        <v>71.05</v>
      </c>
      <c r="H24" s="3">
        <f t="shared" si="2"/>
        <v>60.175</v>
      </c>
      <c r="J24" s="3">
        <f t="shared" si="3"/>
        <v>85.9125</v>
      </c>
      <c r="K24" s="3">
        <f t="shared" si="4"/>
        <v>72.8625</v>
      </c>
    </row>
    <row r="25" spans="1:11" ht="12.75">
      <c r="A25" s="2">
        <v>10</v>
      </c>
      <c r="C25" s="1">
        <v>165</v>
      </c>
      <c r="E25" s="3">
        <f t="shared" si="0"/>
        <v>145</v>
      </c>
      <c r="G25" s="3">
        <f t="shared" si="1"/>
        <v>14.21</v>
      </c>
      <c r="H25" s="3">
        <f t="shared" si="2"/>
        <v>12.035</v>
      </c>
      <c r="J25" s="3">
        <f t="shared" si="3"/>
        <v>17.1825</v>
      </c>
      <c r="K25" s="3">
        <f t="shared" si="4"/>
        <v>14.5725</v>
      </c>
    </row>
    <row r="26" spans="1:11" ht="12.75">
      <c r="A26" s="2">
        <v>37781</v>
      </c>
      <c r="C26" s="1">
        <v>20</v>
      </c>
      <c r="E26" s="3">
        <f>SUM(C26-C27)</f>
        <v>20</v>
      </c>
      <c r="G26" s="3">
        <f>SUM((E26*196)/2000)</f>
        <v>1.96</v>
      </c>
      <c r="H26" s="3">
        <f>SUM((E26*166)/2000)</f>
        <v>1.66</v>
      </c>
      <c r="J26" s="3">
        <f>SUM((E26*237)/2000)</f>
        <v>2.37</v>
      </c>
      <c r="K26" s="3">
        <f>SUM((E26*201)/2000)</f>
        <v>2.01</v>
      </c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</sheetData>
  <mergeCells count="2">
    <mergeCell ref="G2:H2"/>
    <mergeCell ref="J2:K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18" sqref="B18"/>
    </sheetView>
  </sheetViews>
  <sheetFormatPr defaultColWidth="9.140625" defaultRowHeight="12.75"/>
  <cols>
    <col min="1" max="1" width="12.00390625" style="1" customWidth="1"/>
    <col min="2" max="4" width="9.140625" style="1" customWidth="1"/>
    <col min="5" max="5" width="12.7109375" style="1" bestFit="1" customWidth="1"/>
    <col min="6" max="13" width="9.140625" style="1" customWidth="1"/>
  </cols>
  <sheetData>
    <row r="1" spans="1:13" s="8" customFormat="1" ht="12.75">
      <c r="A1" s="4"/>
      <c r="B1" s="4"/>
      <c r="C1" s="4"/>
      <c r="D1" s="4"/>
      <c r="E1" s="6"/>
      <c r="F1" s="4"/>
      <c r="G1" s="6" t="s">
        <v>6</v>
      </c>
      <c r="H1" s="6" t="s">
        <v>7</v>
      </c>
      <c r="I1" s="6"/>
      <c r="J1" s="6" t="s">
        <v>6</v>
      </c>
      <c r="K1" s="6" t="s">
        <v>7</v>
      </c>
      <c r="L1" s="4"/>
      <c r="M1" s="4"/>
    </row>
    <row r="2" spans="1:13" s="8" customFormat="1" ht="12.75">
      <c r="A2" s="4" t="s">
        <v>0</v>
      </c>
      <c r="B2" s="4"/>
      <c r="C2" s="4" t="s">
        <v>4</v>
      </c>
      <c r="D2" s="4"/>
      <c r="E2" s="6" t="s">
        <v>5</v>
      </c>
      <c r="F2" s="4"/>
      <c r="G2" s="7" t="s">
        <v>8</v>
      </c>
      <c r="H2" s="7"/>
      <c r="I2" s="6"/>
      <c r="J2" s="7" t="s">
        <v>9</v>
      </c>
      <c r="K2" s="7"/>
      <c r="L2" s="4"/>
      <c r="M2" s="4"/>
    </row>
    <row r="3" spans="1:11" ht="12.75">
      <c r="A3" s="2">
        <v>37804</v>
      </c>
      <c r="C3" s="1">
        <v>300</v>
      </c>
      <c r="E3" s="3">
        <f>SUM(C3-C4)</f>
        <v>100</v>
      </c>
      <c r="G3" s="3">
        <f>SUM((E3*196)/2000)</f>
        <v>9.8</v>
      </c>
      <c r="H3" s="3">
        <f>SUM((E3*166)/2000)</f>
        <v>8.3</v>
      </c>
      <c r="I3" s="3"/>
      <c r="J3" s="3">
        <f>SUM((E3*237)/2000)</f>
        <v>11.85</v>
      </c>
      <c r="K3" s="3">
        <f>SUM((E3*201)/2000)</f>
        <v>10.05</v>
      </c>
    </row>
    <row r="4" spans="1:11" ht="12.75">
      <c r="A4" s="2">
        <v>37803</v>
      </c>
      <c r="C4" s="1">
        <v>200</v>
      </c>
      <c r="E4" s="3">
        <f>SUM(C4-C5)</f>
        <v>60</v>
      </c>
      <c r="G4" s="3">
        <f>SUM((E4*196)/2000)</f>
        <v>5.88</v>
      </c>
      <c r="H4" s="3">
        <f>SUM((E4*166)/2000)</f>
        <v>4.98</v>
      </c>
      <c r="I4" s="3"/>
      <c r="J4" s="3">
        <f>SUM((E4*237)/2000)</f>
        <v>7.11</v>
      </c>
      <c r="K4" s="3">
        <f>SUM((E4*201)/2000)</f>
        <v>6.03</v>
      </c>
    </row>
    <row r="5" spans="1:11" ht="12.75">
      <c r="A5" s="2">
        <v>37802</v>
      </c>
      <c r="C5" s="1">
        <v>140</v>
      </c>
      <c r="E5" s="3">
        <f>SUM(C5-C6)</f>
        <v>140</v>
      </c>
      <c r="G5" s="3">
        <f>SUM((E5*196)/2000)</f>
        <v>13.72</v>
      </c>
      <c r="H5" s="3">
        <f>SUM((E5*166)/2000)</f>
        <v>11.62</v>
      </c>
      <c r="I5" s="3"/>
      <c r="J5" s="3">
        <f>SUM((E5*237)/2000)</f>
        <v>16.59</v>
      </c>
      <c r="K5" s="3">
        <f>SUM((E5*201)/2000)</f>
        <v>14.07</v>
      </c>
    </row>
    <row r="6" spans="1:11" ht="12.75">
      <c r="A6" s="2">
        <v>37801</v>
      </c>
      <c r="E6" s="3"/>
      <c r="G6" s="3"/>
      <c r="H6" s="3"/>
      <c r="I6" s="3"/>
      <c r="J6" s="3"/>
      <c r="K6" s="3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</sheetData>
  <mergeCells count="2">
    <mergeCell ref="G2:H2"/>
    <mergeCell ref="J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Evers</dc:creator>
  <cp:keywords/>
  <dc:description/>
  <cp:lastModifiedBy>Louisa Evers</cp:lastModifiedBy>
  <dcterms:created xsi:type="dcterms:W3CDTF">2003-07-03T22:33:39Z</dcterms:created>
  <dcterms:modified xsi:type="dcterms:W3CDTF">2003-07-03T23:26:35Z</dcterms:modified>
  <cp:category/>
  <cp:version/>
  <cp:contentType/>
  <cp:contentStatus/>
</cp:coreProperties>
</file>